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8700" activeTab="3"/>
  </bookViews>
  <sheets>
    <sheet name="BIEU 1" sheetId="1" r:id="rId1"/>
    <sheet name="BIEU 2" sheetId="2" r:id="rId2"/>
    <sheet name="BIEU 3" sheetId="3" r:id="rId3"/>
    <sheet name="Sheet4" sheetId="4" r:id="rId4"/>
    <sheet name="Sheet2" sheetId="5" r:id="rId5"/>
  </sheets>
  <externalReferences>
    <externalReference r:id="rId8"/>
  </externalReferences>
  <definedNames/>
  <calcPr fullCalcOnLoad="1"/>
</workbook>
</file>

<file path=xl/comments2.xml><?xml version="1.0" encoding="utf-8"?>
<comments xmlns="http://schemas.openxmlformats.org/spreadsheetml/2006/main">
  <authors>
    <author>HuuChinh</author>
  </authors>
  <commentList>
    <comment ref="C4" authorId="0">
      <text>
        <r>
          <rPr>
            <b/>
            <sz val="8"/>
            <rFont val="Tahoma"/>
            <family val="0"/>
          </rPr>
          <t>HuuChinh:</t>
        </r>
        <r>
          <rPr>
            <sz val="8"/>
            <rFont val="Tahoma"/>
            <family val="0"/>
          </rPr>
          <t xml:space="preserve">
</t>
        </r>
      </text>
    </comment>
  </commentList>
</comments>
</file>

<file path=xl/sharedStrings.xml><?xml version="1.0" encoding="utf-8"?>
<sst xmlns="http://schemas.openxmlformats.org/spreadsheetml/2006/main" count="325" uniqueCount="239">
  <si>
    <t>Hạng mục</t>
  </si>
  <si>
    <t>6 tháng</t>
  </si>
  <si>
    <t>Cấp nước</t>
  </si>
  <si>
    <t>Tổng dân số nông thôn</t>
  </si>
  <si>
    <t>người</t>
  </si>
  <si>
    <t>Tổng số người nghèo nông thôn</t>
  </si>
  <si>
    <t>Tổng số hộ dân nông thôn</t>
  </si>
  <si>
    <t>hộ</t>
  </si>
  <si>
    <t>Số dân được cấp nước HVS trong năm</t>
  </si>
  <si>
    <t>Luỹ tích số dân được cấp nước HVS</t>
  </si>
  <si>
    <t>Tỷ lệ % số dân được cấp nước HVS trong năm</t>
  </si>
  <si>
    <t>%</t>
  </si>
  <si>
    <t>Luỹ tích tỷ lệ % số dân được cấp nước HVS</t>
  </si>
  <si>
    <t>Tỷ lệ % số người nghèo được cấp nước HVS trong năm</t>
  </si>
  <si>
    <t>Luỹ tích tỷ lệ % số người nghèo được cấp nước HVS</t>
  </si>
  <si>
    <t>Số dân được cấp nước QC02 trong năm</t>
  </si>
  <si>
    <t>Luỹ tích số dân được cấp nước QC02</t>
  </si>
  <si>
    <t>Tỷ lệ % số dân được cấp nước QC02 trong năm</t>
  </si>
  <si>
    <t>Luỹ tích tỷ lệ % số dân được cấp nước QC02</t>
  </si>
  <si>
    <t>Tỷ lệ % số người nghèo được cấp nước QC02 trong năm</t>
  </si>
  <si>
    <t>Luỹ tích tỷ lệ % số người nghèo được cấp nước QC02</t>
  </si>
  <si>
    <t>Vệ sinh</t>
  </si>
  <si>
    <t>Số hộ gia đình (HGĐ) có nhà tiêu HVS trong năm</t>
  </si>
  <si>
    <t>Luỹ tích số HGĐ có nhà tiêu HVS</t>
  </si>
  <si>
    <t>Tỷ lệ % số HGĐ có nhà tiêu HVS trong năm</t>
  </si>
  <si>
    <t>Luỹ tích tỷ lệ % số HGĐ có nhà tiêu HVS</t>
  </si>
  <si>
    <t>Tỷ lệ % số HGĐ nghèo có nhà tiêu HVS trong năm</t>
  </si>
  <si>
    <t>Luỹ tích tỷ lệ % số HGĐ nghèo có nhà tiêu HVS</t>
  </si>
  <si>
    <t>Trường học mần non</t>
  </si>
  <si>
    <t>Tổng số trường học mầm non</t>
  </si>
  <si>
    <t>cái</t>
  </si>
  <si>
    <t>Số trường học mầm non có công trình</t>
  </si>
  <si>
    <t>Luỹ tích số trường học mầm non có công trình</t>
  </si>
  <si>
    <t>Tỷ lệ % số trường học mầm non có công trình</t>
  </si>
  <si>
    <t>Luỹ tích tỷ lệ % số trường học mầm non có công trình</t>
  </si>
  <si>
    <t>Môi trường</t>
  </si>
  <si>
    <t>Số hộ gia đình có chuồng trại chăn nuôi HVS</t>
  </si>
  <si>
    <t>Tỷ lệ % số HGĐ có chuồng trại chăn nuôi HVS</t>
  </si>
  <si>
    <t>Tỷ lệ % số HGĐ nghèo có chuồng trại chăn nuôi HVS</t>
  </si>
  <si>
    <t>Tỷ lệ % số HGĐ chăn nuôi có hầm Biogas</t>
  </si>
  <si>
    <t>Tỷ lệ % số HGĐ nghèo chăn nuôi có hầm Biogas</t>
  </si>
  <si>
    <t>TT</t>
  </si>
  <si>
    <t>I</t>
  </si>
  <si>
    <t>II</t>
  </si>
  <si>
    <t>III</t>
  </si>
  <si>
    <t>IV</t>
  </si>
  <si>
    <t>Đơn vị</t>
  </si>
  <si>
    <t>Thực hiện 2012</t>
  </si>
  <si>
    <t>Kế hoạch 2013</t>
  </si>
  <si>
    <t>BIỂU 1: KẾT QUẢ THỰC HIỆN VÀ KẾ HOẠCH VỀ MỤC TIÊU</t>
  </si>
  <si>
    <t xml:space="preserve">  </t>
  </si>
  <si>
    <t>Các công trình công cộng có công trình cấp nước sạch và nhà tiêu hợp vệ sinh</t>
  </si>
  <si>
    <t xml:space="preserve"> </t>
  </si>
  <si>
    <t>Ước cả năm</t>
  </si>
  <si>
    <t>0,5</t>
  </si>
  <si>
    <t>0,7</t>
  </si>
  <si>
    <t>2,0</t>
  </si>
  <si>
    <t>55,08</t>
  </si>
  <si>
    <t>55,78</t>
  </si>
  <si>
    <t>57,78</t>
  </si>
  <si>
    <t>0,8</t>
  </si>
  <si>
    <t>2,5</t>
  </si>
  <si>
    <t>30,34</t>
  </si>
  <si>
    <t>31,11</t>
  </si>
  <si>
    <t>33,38</t>
  </si>
  <si>
    <t>Tổng số trạm y tế</t>
  </si>
  <si>
    <t>Số trạm y tế có công trình trong năm</t>
  </si>
  <si>
    <t xml:space="preserve">Luỹ tích số trạm y tế có công trình </t>
  </si>
  <si>
    <r>
      <t xml:space="preserve">Tỷ lệ </t>
    </r>
    <r>
      <rPr>
        <i/>
        <sz val="10"/>
        <color indexed="8"/>
        <rFont val="Times New Roman"/>
        <family val="1"/>
      </rPr>
      <t>%</t>
    </r>
    <r>
      <rPr>
        <sz val="10"/>
        <color indexed="8"/>
        <rFont val="Times New Roman"/>
        <family val="1"/>
      </rPr>
      <t xml:space="preserve"> số trạm y tế có công trình trong năm</t>
    </r>
  </si>
  <si>
    <t>5,5</t>
  </si>
  <si>
    <r>
      <t xml:space="preserve">Luỹ tích tỷ lệ </t>
    </r>
    <r>
      <rPr>
        <i/>
        <sz val="10"/>
        <color indexed="8"/>
        <rFont val="Times New Roman"/>
        <family val="1"/>
      </rPr>
      <t>%</t>
    </r>
    <r>
      <rPr>
        <sz val="10"/>
        <color indexed="8"/>
        <rFont val="Times New Roman"/>
        <family val="1"/>
      </rPr>
      <t xml:space="preserve"> trạm y tế có công trình</t>
    </r>
  </si>
  <si>
    <t>86,36</t>
  </si>
  <si>
    <t>90,9</t>
  </si>
  <si>
    <t>95,45</t>
  </si>
  <si>
    <t xml:space="preserve">Trạm y tế </t>
  </si>
  <si>
    <t>85,16</t>
  </si>
  <si>
    <t>85,9</t>
  </si>
  <si>
    <t>0,78</t>
  </si>
  <si>
    <t xml:space="preserve">Trường học phổ thông </t>
  </si>
  <si>
    <t>Tổng số trường phổ thông</t>
  </si>
  <si>
    <t>Số trường phổ thông có công trình</t>
  </si>
  <si>
    <t>Luỹ tích số trường phổ thông có công trình</t>
  </si>
  <si>
    <t>Tỷ lệ % số trường phổ thông có công trình</t>
  </si>
  <si>
    <t>Luỹ tích tỷ lệ % số trường phổ thông có công trình</t>
  </si>
  <si>
    <t>4,5</t>
  </si>
  <si>
    <t>(Kèm theo công văn số  3887/BNN-TCTL ngày 29 /6/2012 của Bộ NN&amp;PTNT)</t>
  </si>
  <si>
    <t>BIỂU 2: KẾT QUẢ THỰC HIỆN VÀ KẾ HOẠCH VỀ NGUỒN VỐN</t>
  </si>
  <si>
    <t>Ghi chú</t>
  </si>
  <si>
    <t>ước cả</t>
  </si>
  <si>
    <t>năm</t>
  </si>
  <si>
    <t>Vốn hỗ trợ của ngân sách TW</t>
  </si>
  <si>
    <t>Chương trình MTQG NSVSMT</t>
  </si>
  <si>
    <t xml:space="preserve">- Chương trình, dự án khác </t>
  </si>
  <si>
    <t>Vốn hỗ trợ của ngân sách địa phương</t>
  </si>
  <si>
    <t>Vốn hỗ trợ Quốc tế (ghi cụ thể-nếu có)</t>
  </si>
  <si>
    <t>- Đan Mạch, Úc, DFID</t>
  </si>
  <si>
    <t>- WB</t>
  </si>
  <si>
    <t>- Unicef</t>
  </si>
  <si>
    <t>- ADB</t>
  </si>
  <si>
    <t>- JICA</t>
  </si>
  <si>
    <t>- Tổ chức phi chính phủ</t>
  </si>
  <si>
    <t>- …</t>
  </si>
  <si>
    <t xml:space="preserve">Vốn tín dụng ưu đãi </t>
  </si>
  <si>
    <t>Vốn dân đóng góp</t>
  </si>
  <si>
    <t>SN</t>
  </si>
  <si>
    <t>Vốn tư nhân đầu tư</t>
  </si>
  <si>
    <t>ĐT</t>
  </si>
  <si>
    <t>Vốn khác</t>
  </si>
  <si>
    <t>Tổng cộng:</t>
  </si>
  <si>
    <t xml:space="preserve">BIỂU 3: TÌNH HÌNH THỰC HIỆN CÁC DỰ ÁN THUỘC CHƯƠNG TRÌNH MỤC TIÊU QUỐC GIA NƯỚC SẠCH VÀ VỆ SINH MÔI TRƯỜNG HÀ NAM VÀ SỬ DỤNG VỐN ĐTPT NGUỒN NSNN KẾ HOẠCH NĂM 2012 VÀ NHU CẦU NĂM 2013
</t>
  </si>
  <si>
    <t>Đơn vị: Triệu đồng</t>
  </si>
  <si>
    <t>Danh mục dự án</t>
  </si>
  <si>
    <t>Địa điểm XD</t>
  </si>
  <si>
    <t>Năng lực thiết kế</t>
  </si>
  <si>
    <t>Thời gian KC-HT</t>
  </si>
  <si>
    <t>Quyết định đầu tư</t>
  </si>
  <si>
    <t>Kế hoạch năm 2012</t>
  </si>
  <si>
    <t>Khối lượng thực hiện kế hoạch  từ 01/01/2012 đến 30/6/2012</t>
  </si>
  <si>
    <t>Giải ngân kế hoạch  từ 01/01/2012 đến 30/06/2012</t>
  </si>
  <si>
    <t>Ước khối lượng thực hiện  01/01/2012 đến 31/12/2012</t>
  </si>
  <si>
    <t>Ước giải ngân kế hoạch  từ 01/01/2012 đến 31/12/2012</t>
  </si>
  <si>
    <t>Nhu cầu năm 2013</t>
  </si>
  <si>
    <t xml:space="preserve">Số quyết định </t>
  </si>
  <si>
    <t xml:space="preserve">TMĐT </t>
  </si>
  <si>
    <t>Tổng số</t>
  </si>
  <si>
    <t>Tđó: vốn ĐTPT nguồn NSNN</t>
  </si>
  <si>
    <t>Trong đó: Đầu tư từ NSNN</t>
  </si>
  <si>
    <t>TỔNG SỐ</t>
  </si>
  <si>
    <t>A</t>
  </si>
  <si>
    <t>Vốn sự nghiệp</t>
  </si>
  <si>
    <t>TTN</t>
  </si>
  <si>
    <t>Dự án cấp nước</t>
  </si>
  <si>
    <t>Dự án hoàn thành</t>
  </si>
  <si>
    <t>Vốn trong nước</t>
  </si>
  <si>
    <t>Dự án miền tây xã Thanh Thủy (HT 2012)</t>
  </si>
  <si>
    <t>T.Thủy</t>
  </si>
  <si>
    <r>
      <t>600m</t>
    </r>
    <r>
      <rPr>
        <vertAlign val="superscript"/>
        <sz val="8"/>
        <rFont val="Times New Roman"/>
        <family val="1"/>
      </rPr>
      <t>3</t>
    </r>
  </si>
  <si>
    <t>Dự án chuyển tiếp( HT sau 31-12-2012)</t>
  </si>
  <si>
    <t xml:space="preserve">Dự án nước sạch Đồng Tâm </t>
  </si>
  <si>
    <t>T.Phong</t>
  </si>
  <si>
    <r>
      <t>5000m</t>
    </r>
    <r>
      <rPr>
        <vertAlign val="superscript"/>
        <sz val="8"/>
        <rFont val="Times New Roman"/>
        <family val="1"/>
      </rPr>
      <t>3</t>
    </r>
  </si>
  <si>
    <t>2011-2013</t>
  </si>
  <si>
    <t>Dự án Đọi Sơn, Yên Nam, Tiên Hiệp</t>
  </si>
  <si>
    <t>Đ.Sơn</t>
  </si>
  <si>
    <r>
      <t>3000m</t>
    </r>
    <r>
      <rPr>
        <vertAlign val="superscript"/>
        <sz val="8"/>
        <rFont val="Times New Roman"/>
        <family val="1"/>
      </rPr>
      <t>3</t>
    </r>
  </si>
  <si>
    <t>Dự án Nhân Bình</t>
  </si>
  <si>
    <t>N.Bình</t>
  </si>
  <si>
    <t>Dự án cấp nước xã Nguyên Lý</t>
  </si>
  <si>
    <t>N. Lý</t>
  </si>
  <si>
    <r>
      <t>2000m</t>
    </r>
    <r>
      <rPr>
        <vertAlign val="superscript"/>
        <sz val="8"/>
        <rFont val="Times New Roman"/>
        <family val="1"/>
      </rPr>
      <t>3</t>
    </r>
  </si>
  <si>
    <t>Dự án cấp nước  13 xã Kim bảng</t>
  </si>
  <si>
    <t>K Bảng</t>
  </si>
  <si>
    <t>Nguồn chương trình có mực tiêu của Chính Phủ</t>
  </si>
  <si>
    <t>Dự án nước sạch xã Thanh Nguyên</t>
  </si>
  <si>
    <t>T. Nguyên</t>
  </si>
  <si>
    <r>
      <t>1000m</t>
    </r>
    <r>
      <rPr>
        <vertAlign val="superscript"/>
        <sz val="8"/>
        <rFont val="Times New Roman"/>
        <family val="1"/>
      </rPr>
      <t>3</t>
    </r>
  </si>
  <si>
    <t>2012-2103</t>
  </si>
  <si>
    <t>Tổng</t>
  </si>
  <si>
    <t>DA khởi công mới năm 2013</t>
  </si>
  <si>
    <t>WB</t>
  </si>
  <si>
    <t>Dự án cấp nước xã Thanh Tân</t>
  </si>
  <si>
    <t>T Tân</t>
  </si>
  <si>
    <t>1000m3</t>
  </si>
  <si>
    <t>2013-2104</t>
  </si>
  <si>
    <t>NS</t>
  </si>
  <si>
    <t>Dự án cấp nước xã Thanh Nghị</t>
  </si>
  <si>
    <t>T Nghị</t>
  </si>
  <si>
    <t>1.300m3</t>
  </si>
  <si>
    <t>Vốn ngoài nước (WB)</t>
  </si>
  <si>
    <t>Dự án cấp nước xã Nhân Thịnh</t>
  </si>
  <si>
    <t>Nh Thinh</t>
  </si>
  <si>
    <t>2.400m3</t>
  </si>
  <si>
    <t>2013-2014</t>
  </si>
  <si>
    <t>VĐT</t>
  </si>
  <si>
    <t>Dự án cấp nước xã Khả Phong</t>
  </si>
  <si>
    <t>Khả Phong</t>
  </si>
  <si>
    <t>1.100m3</t>
  </si>
  <si>
    <t>Dự án cấp nước xã An Lão</t>
  </si>
  <si>
    <t>An Lão</t>
  </si>
  <si>
    <t>2.000m3</t>
  </si>
  <si>
    <t>Dự án cấp nước liên xã Chuyên Ngoại-trác văn , hoà mạc</t>
  </si>
  <si>
    <t>Chuyên Ngoại</t>
  </si>
  <si>
    <t>5.300m3</t>
  </si>
  <si>
    <t>Dự án cấp nước liên xã Châu Son, Tiên Hải, tiên Phong</t>
  </si>
  <si>
    <t>Châu Sơn</t>
  </si>
  <si>
    <t>2.250m3</t>
  </si>
  <si>
    <t>Dự án cấp nước liên  xã Liêm Tuyền,liêm tiết</t>
  </si>
  <si>
    <t>Liêm tuyền</t>
  </si>
  <si>
    <t>2.600m3</t>
  </si>
  <si>
    <t>Dự án cấp nước liên xã  Họp Lý, Chính Lý, Văn Lý, Công Lý</t>
  </si>
  <si>
    <t>Hợp Lý</t>
  </si>
  <si>
    <t>8.400m3</t>
  </si>
  <si>
    <t>2013-2105</t>
  </si>
  <si>
    <t>Dự án cấp nước liên xã Đạo lý, Chân Lý, Bắc Lý,Nhân Đạo, Nhân Hưng</t>
  </si>
  <si>
    <t>Chân Lỹ</t>
  </si>
  <si>
    <t>8.000m3</t>
  </si>
  <si>
    <t>Dự án cấp nước liên xã Tràng an, An Mỹ, Đông Du,Bình Nghĩa, Đồn Xá</t>
  </si>
  <si>
    <t>bình Nghĩa</t>
  </si>
  <si>
    <t>10.800m</t>
  </si>
  <si>
    <t>Dự án cấp nước liên xã Đinh xá, Trịnh xá, Liêm phong, Liêm Cần , Liêm Thuận</t>
  </si>
  <si>
    <t>Đinh xá</t>
  </si>
  <si>
    <t>7.600m3</t>
  </si>
  <si>
    <t>B</t>
  </si>
  <si>
    <t>Dự án cấp nước &amp; VS trạm Y tế</t>
  </si>
  <si>
    <t>Xã Ngọc Lũ</t>
  </si>
  <si>
    <t>Xã Nhân Mỹ</t>
  </si>
  <si>
    <t>Xã Hòa Hậu</t>
  </si>
  <si>
    <t xml:space="preserve">Xã Liêm Tuyên </t>
  </si>
  <si>
    <t>C</t>
  </si>
  <si>
    <t>Dự án VS trường học</t>
  </si>
  <si>
    <t>Xã Mỹ Thọ</t>
  </si>
  <si>
    <t>Xã Yên Bắc</t>
  </si>
  <si>
    <t>BIỂU 4: KẾ HOẠCH THỰC HIỆN CÁC DỰ ÁN THUỘC CHƯƠNG TRÌNH MỤC TIÊU QUỐC GIA SỬ DỤNG NGUỒN NSNN</t>
  </si>
  <si>
    <t>STT</t>
  </si>
  <si>
    <t>Sở Nông nghiệp &amp;PTNT</t>
  </si>
  <si>
    <t>Sở Y tế</t>
  </si>
  <si>
    <t>Sở Giáo dục &amp;ĐT</t>
  </si>
  <si>
    <t>Dự án 1</t>
  </si>
  <si>
    <t>Mục tiêu/Các dự án ...</t>
  </si>
  <si>
    <t>Cấp nước và vệ sinh các trường học</t>
  </si>
  <si>
    <t>Chuồng trị chăn nuôi</t>
  </si>
  <si>
    <t>Biogas</t>
  </si>
  <si>
    <t>Dự án 2</t>
  </si>
  <si>
    <t>Cấp nước và vệ sinh trạm xá xã</t>
  </si>
  <si>
    <t>Vệ sinh hộ gia đình</t>
  </si>
  <si>
    <t>SNWB</t>
  </si>
  <si>
    <t>SNS</t>
  </si>
  <si>
    <t>Project 3</t>
  </si>
  <si>
    <t>IEC</t>
  </si>
  <si>
    <t>Đào tạo  năng lực</t>
  </si>
  <si>
    <t>Giám sát đanh giá</t>
  </si>
  <si>
    <t>Rà soát qui hoạch</t>
  </si>
  <si>
    <t>Vận hành bdưỡng</t>
  </si>
  <si>
    <t>Khác.(Mua sắm trang thiết bị quản lý)</t>
  </si>
  <si>
    <t>Tổng vốn đầu tư</t>
  </si>
  <si>
    <t>Tổng vốn sự nghiệp</t>
  </si>
  <si>
    <t>TỔNG CỘNG</t>
  </si>
  <si>
    <t>Xã Yên Nam</t>
  </si>
  <si>
    <t>Xã Ngọc Sơn</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</si>
</sst>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 numFmtId="170" formatCode="#,##0;[Red]#,##0"/>
    <numFmt numFmtId="171" formatCode="0;[Red]0"/>
    <numFmt numFmtId="172" formatCode="0.000"/>
    <numFmt numFmtId="173" formatCode="0.0%"/>
    <numFmt numFmtId="174" formatCode="0;0%"/>
  </numFmts>
  <fonts count="61">
    <font>
      <sz val="10"/>
      <name val="Arial"/>
      <family val="0"/>
    </font>
    <font>
      <sz val="10"/>
      <name val="Times New Roman"/>
      <family val="1"/>
    </font>
    <font>
      <sz val="8"/>
      <name val="Arial"/>
      <family val="0"/>
    </font>
    <font>
      <sz val="12"/>
      <name val="Times New Roman"/>
      <family val="1"/>
    </font>
    <font>
      <sz val="10"/>
      <color indexed="8"/>
      <name val="Times New Roman"/>
      <family val="1"/>
    </font>
    <font>
      <i/>
      <sz val="10"/>
      <color indexed="8"/>
      <name val="Times New Roman"/>
      <family val="1"/>
    </font>
    <font>
      <sz val="12"/>
      <name val=".VnTime"/>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3"/>
      <name val=".VnTime"/>
      <family val="0"/>
    </font>
    <font>
      <sz val="13"/>
      <name val="Times New Roman"/>
      <family val="1"/>
    </font>
    <font>
      <b/>
      <sz val="13"/>
      <name val="Times New Roman"/>
      <family val="1"/>
    </font>
    <font>
      <sz val="9"/>
      <name val=".VnTime"/>
      <family val="0"/>
    </font>
    <font>
      <b/>
      <sz val="13"/>
      <name val=".VnTime"/>
      <family val="2"/>
    </font>
    <font>
      <sz val="13"/>
      <color indexed="10"/>
      <name val=".VnTime"/>
      <family val="0"/>
    </font>
    <font>
      <sz val="13"/>
      <color indexed="12"/>
      <name val="Times New Roman"/>
      <family val="1"/>
    </font>
    <font>
      <b/>
      <sz val="9"/>
      <name val=".VnTime"/>
      <family val="2"/>
    </font>
    <font>
      <b/>
      <u val="single"/>
      <sz val="13"/>
      <name val=".VnTime"/>
      <family val="2"/>
    </font>
    <font>
      <u val="single"/>
      <sz val="13"/>
      <name val=".VnTime"/>
      <family val="0"/>
    </font>
    <font>
      <b/>
      <sz val="8"/>
      <name val="Tahoma"/>
      <family val="0"/>
    </font>
    <font>
      <sz val="8"/>
      <name val="Tahoma"/>
      <family val="0"/>
    </font>
    <font>
      <sz val="8"/>
      <name val="Times New Roman"/>
      <family val="1"/>
    </font>
    <font>
      <i/>
      <sz val="12"/>
      <name val="Times New Roman"/>
      <family val="1"/>
    </font>
    <font>
      <sz val="8"/>
      <color indexed="9"/>
      <name val="Times New Roman"/>
      <family val="1"/>
    </font>
    <font>
      <sz val="8"/>
      <color indexed="8"/>
      <name val="Calibri"/>
      <family val="2"/>
    </font>
    <font>
      <b/>
      <sz val="8"/>
      <name val="Times New Roman"/>
      <family val="1"/>
    </font>
    <font>
      <sz val="8"/>
      <color indexed="10"/>
      <name val="Times New Roman"/>
      <family val="1"/>
    </font>
    <font>
      <b/>
      <sz val="8"/>
      <color indexed="9"/>
      <name val="Times New Roman"/>
      <family val="1"/>
    </font>
    <font>
      <b/>
      <i/>
      <sz val="10"/>
      <name val="Times New Roman"/>
      <family val="1"/>
    </font>
    <font>
      <b/>
      <i/>
      <sz val="8"/>
      <name val="Times New Roman"/>
      <family val="1"/>
    </font>
    <font>
      <b/>
      <i/>
      <sz val="8"/>
      <color indexed="10"/>
      <name val="Times New Roman"/>
      <family val="1"/>
    </font>
    <font>
      <vertAlign val="superscript"/>
      <sz val="8"/>
      <name val="Times New Roman"/>
      <family val="1"/>
    </font>
    <font>
      <i/>
      <sz val="8"/>
      <name val="Times New Roman"/>
      <family val="1"/>
    </font>
    <font>
      <sz val="8"/>
      <color indexed="12"/>
      <name val="Times New Roman"/>
      <family val="1"/>
    </font>
    <font>
      <b/>
      <sz val="8"/>
      <color indexed="10"/>
      <name val="Times New Roman"/>
      <family val="1"/>
    </font>
    <font>
      <b/>
      <i/>
      <sz val="8"/>
      <color indexed="12"/>
      <name val="Times New Roman"/>
      <family val="1"/>
    </font>
    <font>
      <b/>
      <sz val="11"/>
      <name val="Times New Roman"/>
      <family val="1"/>
    </font>
    <font>
      <sz val="11"/>
      <name val=".VnTime"/>
      <family val="2"/>
    </font>
    <font>
      <b/>
      <sz val="11"/>
      <name val=".VnTime"/>
      <family val="2"/>
    </font>
    <font>
      <b/>
      <i/>
      <sz val="11"/>
      <name val="Times New Roman"/>
      <family val="1"/>
    </font>
    <font>
      <sz val="11"/>
      <name val="Times New Roman"/>
      <family val="1"/>
    </font>
    <font>
      <i/>
      <sz val="11"/>
      <name val="Times New Roman"/>
      <family val="1"/>
    </font>
    <font>
      <sz val="14"/>
      <name val="Times New Roman"/>
      <family val="1"/>
    </font>
    <font>
      <u val="single"/>
      <sz val="10"/>
      <color indexed="12"/>
      <name val="Arial"/>
      <family val="0"/>
    </font>
    <font>
      <u val="single"/>
      <sz val="10"/>
      <color indexed="36"/>
      <name val="Arial"/>
      <family val="0"/>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hair"/>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color indexed="63"/>
      </bottom>
    </border>
    <border>
      <left style="thin"/>
      <right style="thin"/>
      <top style="hair"/>
      <bottom style="thin"/>
    </border>
    <border>
      <left style="thin"/>
      <right style="thin"/>
      <top>
        <color indexed="63"/>
      </top>
      <bottom style="hair"/>
    </border>
    <border>
      <left style="thin"/>
      <right>
        <color indexed="63"/>
      </right>
      <top style="hair"/>
      <bottom style="hair"/>
    </border>
    <border>
      <left style="thin"/>
      <right/>
      <top/>
      <bottom style="thin"/>
    </border>
    <border>
      <left style="thin"/>
      <right>
        <color indexed="63"/>
      </right>
      <top style="thin"/>
      <bottom style="thin"/>
    </border>
    <border>
      <left>
        <color indexed="63"/>
      </left>
      <right style="thin"/>
      <top style="thin"/>
      <bottom style="thin"/>
    </border>
    <border>
      <left/>
      <right/>
      <top style="thin"/>
      <bottom style="thin"/>
    </border>
    <border>
      <left style="thin"/>
      <right/>
      <top style="thin"/>
      <bottom/>
    </border>
    <border>
      <left style="thin"/>
      <right>
        <color indexed="63"/>
      </right>
      <top>
        <color indexed="63"/>
      </top>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12" fillId="3" borderId="0" applyNumberFormat="0" applyBorder="0" applyAlignment="0" applyProtection="0"/>
    <xf numFmtId="0" fontId="16"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59" fillId="0" borderId="0" applyNumberFormat="0" applyFill="0" applyBorder="0" applyAlignment="0" applyProtection="0"/>
    <xf numFmtId="0" fontId="11"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58" fillId="0" borderId="0" applyNumberFormat="0" applyFill="0" applyBorder="0" applyAlignment="0" applyProtection="0"/>
    <xf numFmtId="0" fontId="14" fillId="7" borderId="1" applyNumberFormat="0" applyAlignment="0" applyProtection="0"/>
    <xf numFmtId="0" fontId="17" fillId="0" borderId="6" applyNumberFormat="0" applyFill="0" applyAlignment="0" applyProtection="0"/>
    <xf numFmtId="0" fontId="13" fillId="22" borderId="0" applyNumberFormat="0" applyBorder="0" applyAlignment="0" applyProtection="0"/>
    <xf numFmtId="0" fontId="6" fillId="0" borderId="0">
      <alignment/>
      <protection/>
    </xf>
    <xf numFmtId="0" fontId="23" fillId="0" borderId="0">
      <alignment/>
      <protection/>
    </xf>
    <xf numFmtId="0" fontId="0" fillId="0" borderId="0">
      <alignment/>
      <protection/>
    </xf>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7" fillId="0" borderId="0" applyNumberFormat="0" applyFill="0" applyBorder="0" applyAlignment="0" applyProtection="0"/>
    <xf numFmtId="0" fontId="21" fillId="0" borderId="9" applyNumberFormat="0" applyFill="0" applyAlignment="0" applyProtection="0"/>
    <xf numFmtId="0" fontId="19" fillId="0" borderId="0" applyNumberFormat="0" applyFill="0" applyBorder="0" applyAlignment="0" applyProtection="0"/>
  </cellStyleXfs>
  <cellXfs count="200">
    <xf numFmtId="0" fontId="0" fillId="0" borderId="0" xfId="0" applyAlignment="1">
      <alignment/>
    </xf>
    <xf numFmtId="0" fontId="1" fillId="0" borderId="0" xfId="0" applyFont="1" applyAlignment="1">
      <alignment/>
    </xf>
    <xf numFmtId="0" fontId="3" fillId="0" borderId="10" xfId="0" applyFont="1" applyBorder="1" applyAlignment="1">
      <alignment horizontal="center"/>
    </xf>
    <xf numFmtId="0" fontId="3" fillId="0" borderId="10" xfId="0" applyFont="1" applyBorder="1" applyAlignment="1">
      <alignment/>
    </xf>
    <xf numFmtId="3" fontId="3" fillId="0" borderId="10" xfId="0" applyNumberFormat="1" applyFont="1" applyBorder="1" applyAlignment="1">
      <alignment/>
    </xf>
    <xf numFmtId="3" fontId="3" fillId="0" borderId="0" xfId="0" applyNumberFormat="1" applyFont="1" applyAlignment="1">
      <alignment/>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horizontal="right"/>
    </xf>
    <xf numFmtId="0" fontId="3" fillId="0" borderId="0" xfId="0" applyFont="1" applyAlignment="1">
      <alignment horizontal="right"/>
    </xf>
    <xf numFmtId="0" fontId="6" fillId="0" borderId="11" xfId="0" applyFont="1" applyBorder="1" applyAlignment="1">
      <alignment horizontal="center"/>
    </xf>
    <xf numFmtId="0" fontId="3" fillId="0" borderId="11" xfId="0" applyNumberFormat="1" applyFont="1" applyBorder="1" applyAlignment="1">
      <alignment/>
    </xf>
    <xf numFmtId="168" fontId="3" fillId="0" borderId="11" xfId="0" applyNumberFormat="1" applyFont="1" applyBorder="1" applyAlignment="1">
      <alignment horizontal="center"/>
    </xf>
    <xf numFmtId="168" fontId="6" fillId="0" borderId="11" xfId="0" applyNumberFormat="1" applyFont="1" applyBorder="1" applyAlignment="1">
      <alignment/>
    </xf>
    <xf numFmtId="169" fontId="3" fillId="0" borderId="10" xfId="0" applyNumberFormat="1" applyFont="1" applyBorder="1" applyAlignment="1">
      <alignment horizontal="right"/>
    </xf>
    <xf numFmtId="0" fontId="3" fillId="0" borderId="0" xfId="57" applyFont="1" applyAlignment="1">
      <alignment horizontal="centerContinuous"/>
      <protection/>
    </xf>
    <xf numFmtId="0" fontId="24" fillId="0" borderId="0" xfId="57" applyFont="1" applyAlignment="1">
      <alignment horizontal="centerContinuous"/>
      <protection/>
    </xf>
    <xf numFmtId="0" fontId="24" fillId="0" borderId="0" xfId="57" applyFont="1">
      <alignment/>
      <protection/>
    </xf>
    <xf numFmtId="0" fontId="25" fillId="0" borderId="0" xfId="57" applyFont="1">
      <alignment/>
      <protection/>
    </xf>
    <xf numFmtId="0" fontId="25" fillId="0" borderId="12" xfId="57" applyFont="1" applyBorder="1" applyAlignment="1">
      <alignment horizontal="center"/>
      <protection/>
    </xf>
    <xf numFmtId="0" fontId="25" fillId="0" borderId="12" xfId="57" applyNumberFormat="1" applyFont="1" applyBorder="1" applyAlignment="1">
      <alignment horizontal="center" vertical="center" wrapText="1"/>
      <protection/>
    </xf>
    <xf numFmtId="3" fontId="25" fillId="0" borderId="12" xfId="57" applyNumberFormat="1" applyFont="1" applyBorder="1" applyAlignment="1">
      <alignment horizontal="center" vertical="center" wrapText="1"/>
      <protection/>
    </xf>
    <xf numFmtId="0" fontId="25" fillId="0" borderId="13" xfId="57" applyFont="1" applyBorder="1" applyAlignment="1">
      <alignment horizontal="center"/>
      <protection/>
    </xf>
    <xf numFmtId="0" fontId="25" fillId="0" borderId="13" xfId="57" applyNumberFormat="1" applyFont="1" applyBorder="1" applyAlignment="1">
      <alignment horizontal="center" vertical="center" wrapText="1"/>
      <protection/>
    </xf>
    <xf numFmtId="0" fontId="25" fillId="0" borderId="14" xfId="57" applyFont="1" applyBorder="1" applyAlignment="1">
      <alignment horizontal="center"/>
      <protection/>
    </xf>
    <xf numFmtId="0" fontId="25" fillId="0" borderId="14" xfId="57" applyNumberFormat="1" applyFont="1" applyBorder="1" applyAlignment="1">
      <alignment horizontal="center" vertical="center" wrapText="1"/>
      <protection/>
    </xf>
    <xf numFmtId="3" fontId="25" fillId="0" borderId="14" xfId="57" applyNumberFormat="1" applyFont="1" applyBorder="1" applyAlignment="1">
      <alignment horizontal="center" vertical="center" wrapText="1"/>
      <protection/>
    </xf>
    <xf numFmtId="0" fontId="25" fillId="0" borderId="15" xfId="57" applyFont="1" applyBorder="1">
      <alignment/>
      <protection/>
    </xf>
    <xf numFmtId="0" fontId="26" fillId="0" borderId="15" xfId="57" applyFont="1" applyBorder="1">
      <alignment/>
      <protection/>
    </xf>
    <xf numFmtId="0" fontId="26" fillId="0" borderId="11" xfId="57" applyFont="1" applyBorder="1" applyAlignment="1">
      <alignment horizontal="center"/>
      <protection/>
    </xf>
    <xf numFmtId="0" fontId="25" fillId="0" borderId="11" xfId="57" applyFont="1" applyBorder="1">
      <alignment/>
      <protection/>
    </xf>
    <xf numFmtId="170" fontId="26" fillId="0" borderId="11" xfId="57" applyNumberFormat="1" applyFont="1" applyBorder="1">
      <alignment/>
      <protection/>
    </xf>
    <xf numFmtId="0" fontId="25" fillId="0" borderId="11" xfId="57" applyFont="1" applyBorder="1" applyAlignment="1">
      <alignment horizontal="center"/>
      <protection/>
    </xf>
    <xf numFmtId="170" fontId="25" fillId="0" borderId="11" xfId="57" applyNumberFormat="1" applyFont="1" applyBorder="1">
      <alignment/>
      <protection/>
    </xf>
    <xf numFmtId="0" fontId="25" fillId="0" borderId="11" xfId="57" applyFont="1" applyBorder="1" quotePrefix="1">
      <alignment/>
      <protection/>
    </xf>
    <xf numFmtId="171" fontId="27" fillId="0" borderId="0" xfId="57" applyNumberFormat="1" applyFont="1">
      <alignment/>
      <protection/>
    </xf>
    <xf numFmtId="0" fontId="28" fillId="0" borderId="0" xfId="57" applyFont="1">
      <alignment/>
      <protection/>
    </xf>
    <xf numFmtId="171" fontId="28" fillId="0" borderId="0" xfId="57" applyNumberFormat="1" applyFont="1">
      <alignment/>
      <protection/>
    </xf>
    <xf numFmtId="0" fontId="29" fillId="0" borderId="0" xfId="57" applyFont="1">
      <alignment/>
      <protection/>
    </xf>
    <xf numFmtId="171" fontId="24" fillId="0" borderId="0" xfId="57" applyNumberFormat="1" applyFont="1">
      <alignment/>
      <protection/>
    </xf>
    <xf numFmtId="170" fontId="30" fillId="0" borderId="11" xfId="57" applyNumberFormat="1" applyFont="1" applyBorder="1">
      <alignment/>
      <protection/>
    </xf>
    <xf numFmtId="170" fontId="29" fillId="0" borderId="0" xfId="57" applyNumberFormat="1" applyFont="1">
      <alignment/>
      <protection/>
    </xf>
    <xf numFmtId="0" fontId="25" fillId="0" borderId="16" xfId="57" applyFont="1" applyBorder="1" applyAlignment="1">
      <alignment horizontal="center"/>
      <protection/>
    </xf>
    <xf numFmtId="0" fontId="25" fillId="0" borderId="16" xfId="57" applyFont="1" applyBorder="1">
      <alignment/>
      <protection/>
    </xf>
    <xf numFmtId="170" fontId="25" fillId="0" borderId="16" xfId="57" applyNumberFormat="1" applyFont="1" applyFill="1" applyBorder="1">
      <alignment/>
      <protection/>
    </xf>
    <xf numFmtId="170" fontId="25" fillId="0" borderId="16" xfId="57" applyNumberFormat="1" applyFont="1" applyBorder="1">
      <alignment/>
      <protection/>
    </xf>
    <xf numFmtId="0" fontId="25" fillId="0" borderId="17" xfId="57" applyFont="1" applyBorder="1">
      <alignment/>
      <protection/>
    </xf>
    <xf numFmtId="170" fontId="25" fillId="0" borderId="17" xfId="57" applyNumberFormat="1" applyFont="1" applyBorder="1">
      <alignment/>
      <protection/>
    </xf>
    <xf numFmtId="0" fontId="26" fillId="0" borderId="14" xfId="57" applyFont="1" applyBorder="1">
      <alignment/>
      <protection/>
    </xf>
    <xf numFmtId="0" fontId="26" fillId="0" borderId="14" xfId="57" applyFont="1" applyFill="1" applyBorder="1" applyAlignment="1">
      <alignment horizontal="center"/>
      <protection/>
    </xf>
    <xf numFmtId="170" fontId="26" fillId="0" borderId="14" xfId="57" applyNumberFormat="1" applyFont="1" applyBorder="1">
      <alignment/>
      <protection/>
    </xf>
    <xf numFmtId="170" fontId="31" fillId="0" borderId="0" xfId="57" applyNumberFormat="1" applyFont="1">
      <alignment/>
      <protection/>
    </xf>
    <xf numFmtId="0" fontId="6" fillId="0" borderId="0" xfId="57">
      <alignment/>
      <protection/>
    </xf>
    <xf numFmtId="0" fontId="32" fillId="0" borderId="0" xfId="57" applyFont="1">
      <alignment/>
      <protection/>
    </xf>
    <xf numFmtId="3" fontId="28" fillId="0" borderId="0" xfId="57" applyNumberFormat="1" applyFont="1">
      <alignment/>
      <protection/>
    </xf>
    <xf numFmtId="3" fontId="27" fillId="0" borderId="0" xfId="57" applyNumberFormat="1" applyFont="1">
      <alignment/>
      <protection/>
    </xf>
    <xf numFmtId="0" fontId="33" fillId="0" borderId="0" xfId="57" applyFont="1">
      <alignment/>
      <protection/>
    </xf>
    <xf numFmtId="3" fontId="31" fillId="0" borderId="0" xfId="57" applyNumberFormat="1" applyFont="1">
      <alignment/>
      <protection/>
    </xf>
    <xf numFmtId="1" fontId="36" fillId="0" borderId="0" xfId="59" applyNumberFormat="1" applyFont="1" applyFill="1" applyAlignment="1">
      <alignment vertical="center"/>
      <protection/>
    </xf>
    <xf numFmtId="1" fontId="38" fillId="0" borderId="0" xfId="59" applyNumberFormat="1" applyFont="1" applyFill="1" applyAlignment="1">
      <alignment vertical="center"/>
      <protection/>
    </xf>
    <xf numFmtId="3" fontId="36" fillId="0" borderId="10" xfId="59" applyNumberFormat="1" applyFont="1" applyFill="1" applyBorder="1" applyAlignment="1">
      <alignment horizontal="center" vertical="center" wrapText="1"/>
      <protection/>
    </xf>
    <xf numFmtId="3" fontId="36" fillId="0" borderId="0" xfId="59" applyNumberFormat="1" applyFont="1" applyBorder="1" applyAlignment="1">
      <alignment horizontal="center" vertical="center" wrapText="1"/>
      <protection/>
    </xf>
    <xf numFmtId="3" fontId="36" fillId="0" borderId="10" xfId="59" applyNumberFormat="1" applyFont="1" applyFill="1" applyBorder="1" applyAlignment="1" quotePrefix="1">
      <alignment horizontal="center" vertical="center" wrapText="1"/>
      <protection/>
    </xf>
    <xf numFmtId="3" fontId="36" fillId="0" borderId="0" xfId="59" applyNumberFormat="1" applyFont="1" applyFill="1" applyBorder="1" applyAlignment="1">
      <alignment vertical="center" wrapText="1"/>
      <protection/>
    </xf>
    <xf numFmtId="1" fontId="36" fillId="0" borderId="18" xfId="59" applyNumberFormat="1" applyFont="1" applyFill="1" applyBorder="1" applyAlignment="1">
      <alignment horizontal="center" vertical="center"/>
      <protection/>
    </xf>
    <xf numFmtId="1" fontId="40" fillId="0" borderId="18" xfId="59" applyNumberFormat="1" applyFont="1" applyFill="1" applyBorder="1" applyAlignment="1">
      <alignment horizontal="center" vertical="center" wrapText="1"/>
      <protection/>
    </xf>
    <xf numFmtId="1" fontId="40" fillId="0" borderId="18" xfId="59" applyNumberFormat="1" applyFont="1" applyFill="1" applyBorder="1" applyAlignment="1">
      <alignment horizontal="right" vertical="center"/>
      <protection/>
    </xf>
    <xf numFmtId="170" fontId="40" fillId="0" borderId="18" xfId="59" applyNumberFormat="1" applyFont="1" applyFill="1" applyBorder="1" applyAlignment="1">
      <alignment horizontal="right" vertical="center"/>
      <protection/>
    </xf>
    <xf numFmtId="1" fontId="41" fillId="0" borderId="0" xfId="59" applyNumberFormat="1" applyFont="1" applyFill="1" applyAlignment="1">
      <alignment vertical="center"/>
      <protection/>
    </xf>
    <xf numFmtId="1" fontId="42" fillId="0" borderId="11" xfId="59" applyNumberFormat="1" applyFont="1" applyFill="1" applyBorder="1" applyAlignment="1">
      <alignment horizontal="center" vertical="center"/>
      <protection/>
    </xf>
    <xf numFmtId="1" fontId="42" fillId="0" borderId="19" xfId="59" applyNumberFormat="1" applyFont="1" applyFill="1" applyBorder="1" applyAlignment="1">
      <alignment vertical="center" wrapText="1"/>
      <protection/>
    </xf>
    <xf numFmtId="1" fontId="42" fillId="0" borderId="11" xfId="59" applyNumberFormat="1" applyFont="1" applyFill="1" applyBorder="1" applyAlignment="1">
      <alignment horizontal="center" vertical="center" wrapText="1"/>
      <protection/>
    </xf>
    <xf numFmtId="1" fontId="42" fillId="0" borderId="11" xfId="59" applyNumberFormat="1" applyFont="1" applyFill="1" applyBorder="1" applyAlignment="1">
      <alignment horizontal="right" vertical="center"/>
      <protection/>
    </xf>
    <xf numFmtId="1" fontId="42" fillId="0" borderId="0" xfId="59" applyNumberFormat="1" applyFont="1" applyFill="1" applyAlignment="1">
      <alignment vertical="center"/>
      <protection/>
    </xf>
    <xf numFmtId="1" fontId="40" fillId="0" borderId="11" xfId="59" applyNumberFormat="1" applyFont="1" applyFill="1" applyBorder="1" applyAlignment="1">
      <alignment horizontal="center" vertical="center"/>
      <protection/>
    </xf>
    <xf numFmtId="1" fontId="40" fillId="0" borderId="19" xfId="59" applyNumberFormat="1" applyFont="1" applyFill="1" applyBorder="1" applyAlignment="1">
      <alignment vertical="center" wrapText="1"/>
      <protection/>
    </xf>
    <xf numFmtId="1" fontId="40" fillId="0" borderId="11" xfId="59" applyNumberFormat="1" applyFont="1" applyFill="1" applyBorder="1" applyAlignment="1">
      <alignment horizontal="center" vertical="center" wrapText="1"/>
      <protection/>
    </xf>
    <xf numFmtId="1" fontId="40" fillId="0" borderId="11" xfId="59" applyNumberFormat="1" applyFont="1" applyFill="1" applyBorder="1" applyAlignment="1">
      <alignment horizontal="right" vertical="center"/>
      <protection/>
    </xf>
    <xf numFmtId="1" fontId="40" fillId="0" borderId="0" xfId="59" applyNumberFormat="1" applyFont="1" applyFill="1" applyAlignment="1">
      <alignment vertical="center"/>
      <protection/>
    </xf>
    <xf numFmtId="1" fontId="43" fillId="0" borderId="19" xfId="59" applyNumberFormat="1" applyFont="1" applyFill="1" applyBorder="1" applyAlignment="1">
      <alignment vertical="center" wrapText="1"/>
      <protection/>
    </xf>
    <xf numFmtId="1" fontId="44" fillId="0" borderId="11" xfId="59" applyNumberFormat="1" applyFont="1" applyFill="1" applyBorder="1" applyAlignment="1">
      <alignment horizontal="center" vertical="center" wrapText="1"/>
      <protection/>
    </xf>
    <xf numFmtId="1" fontId="44" fillId="0" borderId="11" xfId="59" applyNumberFormat="1" applyFont="1" applyFill="1" applyBorder="1" applyAlignment="1">
      <alignment horizontal="right" vertical="center"/>
      <protection/>
    </xf>
    <xf numFmtId="170" fontId="40" fillId="0" borderId="11" xfId="59" applyNumberFormat="1" applyFont="1" applyFill="1" applyBorder="1" applyAlignment="1">
      <alignment horizontal="right" vertical="center"/>
      <protection/>
    </xf>
    <xf numFmtId="1" fontId="45" fillId="0" borderId="11" xfId="59" applyNumberFormat="1" applyFont="1" applyFill="1" applyBorder="1" applyAlignment="1">
      <alignment horizontal="right" vertical="center"/>
      <protection/>
    </xf>
    <xf numFmtId="1" fontId="44" fillId="0" borderId="0" xfId="59" applyNumberFormat="1" applyFont="1" applyFill="1" applyAlignment="1">
      <alignment vertical="center"/>
      <protection/>
    </xf>
    <xf numFmtId="1" fontId="36" fillId="0" borderId="11" xfId="59" applyNumberFormat="1" applyFont="1" applyFill="1" applyBorder="1" applyAlignment="1">
      <alignment horizontal="center" vertical="center"/>
      <protection/>
    </xf>
    <xf numFmtId="1" fontId="36" fillId="0" borderId="19" xfId="59" applyNumberFormat="1" applyFont="1" applyFill="1" applyBorder="1" applyAlignment="1">
      <alignment vertical="center" wrapText="1"/>
      <protection/>
    </xf>
    <xf numFmtId="1" fontId="36" fillId="0" borderId="11" xfId="59" applyNumberFormat="1" applyFont="1" applyFill="1" applyBorder="1" applyAlignment="1">
      <alignment horizontal="center" vertical="center" wrapText="1"/>
      <protection/>
    </xf>
    <xf numFmtId="1" fontId="36" fillId="0" borderId="11" xfId="59" applyNumberFormat="1" applyFont="1" applyFill="1" applyBorder="1" applyAlignment="1">
      <alignment horizontal="right" vertical="center"/>
      <protection/>
    </xf>
    <xf numFmtId="1" fontId="44" fillId="0" borderId="11" xfId="59" applyNumberFormat="1" applyFont="1" applyFill="1" applyBorder="1" applyAlignment="1">
      <alignment horizontal="center" vertical="center"/>
      <protection/>
    </xf>
    <xf numFmtId="1" fontId="44" fillId="0" borderId="19" xfId="59" applyNumberFormat="1" applyFont="1" applyFill="1" applyBorder="1" applyAlignment="1">
      <alignment vertical="center" wrapText="1"/>
      <protection/>
    </xf>
    <xf numFmtId="1" fontId="36" fillId="0" borderId="11" xfId="59" applyNumberFormat="1" applyFont="1" applyFill="1" applyBorder="1" applyAlignment="1">
      <alignment vertical="center" wrapText="1"/>
      <protection/>
    </xf>
    <xf numFmtId="170" fontId="36" fillId="0" borderId="11" xfId="59" applyNumberFormat="1" applyFont="1" applyFill="1" applyBorder="1" applyAlignment="1">
      <alignment horizontal="right" vertical="center" wrapText="1"/>
      <protection/>
    </xf>
    <xf numFmtId="1" fontId="47" fillId="0" borderId="11" xfId="59" applyNumberFormat="1" applyFont="1" applyFill="1" applyBorder="1" applyAlignment="1">
      <alignment horizontal="right" vertical="center"/>
      <protection/>
    </xf>
    <xf numFmtId="0" fontId="36" fillId="0" borderId="0" xfId="59" applyNumberFormat="1" applyFont="1" applyFill="1" applyAlignment="1">
      <alignment vertical="center"/>
      <protection/>
    </xf>
    <xf numFmtId="170" fontId="44" fillId="0" borderId="11" xfId="59" applyNumberFormat="1" applyFont="1" applyFill="1" applyBorder="1" applyAlignment="1">
      <alignment horizontal="right" vertical="center"/>
      <protection/>
    </xf>
    <xf numFmtId="170" fontId="40" fillId="0" borderId="11" xfId="59" applyNumberFormat="1" applyFont="1" applyFill="1" applyBorder="1" applyAlignment="1">
      <alignment horizontal="right" vertical="center" wrapText="1"/>
      <protection/>
    </xf>
    <xf numFmtId="170" fontId="44" fillId="0" borderId="11" xfId="59" applyNumberFormat="1" applyFont="1" applyFill="1" applyBorder="1" applyAlignment="1">
      <alignment horizontal="right" vertical="center" wrapText="1"/>
      <protection/>
    </xf>
    <xf numFmtId="170" fontId="36" fillId="0" borderId="11" xfId="59" applyNumberFormat="1" applyFont="1" applyFill="1" applyBorder="1" applyAlignment="1">
      <alignment horizontal="right" vertical="center"/>
      <protection/>
    </xf>
    <xf numFmtId="1" fontId="36" fillId="0" borderId="16" xfId="59" applyNumberFormat="1" applyFont="1" applyFill="1" applyBorder="1" applyAlignment="1">
      <alignment horizontal="center" vertical="center"/>
      <protection/>
    </xf>
    <xf numFmtId="49" fontId="36" fillId="0" borderId="16" xfId="59" applyNumberFormat="1" applyFont="1" applyFill="1" applyBorder="1" applyAlignment="1">
      <alignment vertical="center" wrapText="1"/>
      <protection/>
    </xf>
    <xf numFmtId="1" fontId="36" fillId="0" borderId="16" xfId="59" applyNumberFormat="1" applyFont="1" applyFill="1" applyBorder="1" applyAlignment="1">
      <alignment horizontal="center" vertical="center" wrapText="1"/>
      <protection/>
    </xf>
    <xf numFmtId="170" fontId="36" fillId="0" borderId="16" xfId="59" applyNumberFormat="1" applyFont="1" applyFill="1" applyBorder="1" applyAlignment="1">
      <alignment horizontal="right" vertical="center"/>
      <protection/>
    </xf>
    <xf numFmtId="1" fontId="36" fillId="0" borderId="16" xfId="59" applyNumberFormat="1" applyFont="1" applyFill="1" applyBorder="1" applyAlignment="1">
      <alignment horizontal="right" vertical="center"/>
      <protection/>
    </xf>
    <xf numFmtId="1" fontId="40" fillId="0" borderId="16" xfId="59" applyNumberFormat="1" applyFont="1" applyFill="1" applyBorder="1" applyAlignment="1">
      <alignment horizontal="center" vertical="center"/>
      <protection/>
    </xf>
    <xf numFmtId="1" fontId="40" fillId="0" borderId="16" xfId="59" applyNumberFormat="1" applyFont="1" applyFill="1" applyBorder="1" applyAlignment="1">
      <alignment horizontal="center" vertical="center" wrapText="1"/>
      <protection/>
    </xf>
    <xf numFmtId="170" fontId="40" fillId="0" borderId="16" xfId="59" applyNumberFormat="1" applyFont="1" applyFill="1" applyBorder="1" applyAlignment="1">
      <alignment horizontal="right" vertical="center"/>
      <protection/>
    </xf>
    <xf numFmtId="1" fontId="40" fillId="0" borderId="16" xfId="59" applyNumberFormat="1" applyFont="1" applyFill="1" applyBorder="1" applyAlignment="1">
      <alignment horizontal="right" vertical="center"/>
      <protection/>
    </xf>
    <xf numFmtId="1" fontId="44" fillId="0" borderId="16" xfId="59" applyNumberFormat="1" applyFont="1" applyFill="1" applyBorder="1" applyAlignment="1">
      <alignment horizontal="center" vertical="center"/>
      <protection/>
    </xf>
    <xf numFmtId="1" fontId="44" fillId="0" borderId="16" xfId="59" applyNumberFormat="1" applyFont="1" applyFill="1" applyBorder="1" applyAlignment="1">
      <alignment horizontal="center" vertical="center" wrapText="1"/>
      <protection/>
    </xf>
    <xf numFmtId="170" fontId="44" fillId="0" borderId="16" xfId="59" applyNumberFormat="1" applyFont="1" applyFill="1" applyBorder="1" applyAlignment="1">
      <alignment horizontal="right" vertical="center"/>
      <protection/>
    </xf>
    <xf numFmtId="1" fontId="44" fillId="0" borderId="16" xfId="59" applyNumberFormat="1" applyFont="1" applyFill="1" applyBorder="1" applyAlignment="1">
      <alignment horizontal="right" vertical="center"/>
      <protection/>
    </xf>
    <xf numFmtId="170" fontId="48" fillId="0" borderId="11" xfId="59" applyNumberFormat="1" applyFont="1" applyFill="1" applyBorder="1" applyAlignment="1">
      <alignment horizontal="right" vertical="center" wrapText="1"/>
      <protection/>
    </xf>
    <xf numFmtId="1" fontId="49" fillId="0" borderId="0" xfId="59" applyNumberFormat="1" applyFont="1" applyFill="1" applyAlignment="1">
      <alignment vertical="center"/>
      <protection/>
    </xf>
    <xf numFmtId="170" fontId="44" fillId="0" borderId="16" xfId="59" applyNumberFormat="1" applyFont="1" applyFill="1" applyBorder="1" applyAlignment="1">
      <alignment horizontal="right" vertical="center" wrapText="1"/>
      <protection/>
    </xf>
    <xf numFmtId="170" fontId="50" fillId="0" borderId="11" xfId="59" applyNumberFormat="1" applyFont="1" applyFill="1" applyBorder="1" applyAlignment="1">
      <alignment horizontal="right" vertical="center" wrapText="1"/>
      <protection/>
    </xf>
    <xf numFmtId="1" fontId="45" fillId="0" borderId="0" xfId="59" applyNumberFormat="1" applyFont="1" applyFill="1" applyAlignment="1">
      <alignment vertical="center"/>
      <protection/>
    </xf>
    <xf numFmtId="1" fontId="40" fillId="0" borderId="16" xfId="59" applyNumberFormat="1" applyFont="1" applyFill="1" applyBorder="1" applyAlignment="1">
      <alignment vertical="center" wrapText="1"/>
      <protection/>
    </xf>
    <xf numFmtId="170" fontId="40" fillId="0" borderId="16" xfId="59" applyNumberFormat="1" applyFont="1" applyFill="1" applyBorder="1" applyAlignment="1">
      <alignment horizontal="right" vertical="center" wrapText="1"/>
      <protection/>
    </xf>
    <xf numFmtId="1" fontId="47" fillId="0" borderId="0" xfId="59" applyNumberFormat="1" applyFont="1" applyFill="1" applyAlignment="1">
      <alignment vertical="center"/>
      <protection/>
    </xf>
    <xf numFmtId="1" fontId="36" fillId="0" borderId="16" xfId="59" applyNumberFormat="1" applyFont="1" applyFill="1" applyBorder="1" applyAlignment="1">
      <alignment vertical="center" wrapText="1"/>
      <protection/>
    </xf>
    <xf numFmtId="170" fontId="36" fillId="0" borderId="16" xfId="59" applyNumberFormat="1" applyFont="1" applyFill="1" applyBorder="1" applyAlignment="1">
      <alignment horizontal="right" vertical="center" wrapText="1"/>
      <protection/>
    </xf>
    <xf numFmtId="1" fontId="36" fillId="0" borderId="17" xfId="59" applyNumberFormat="1" applyFont="1" applyFill="1" applyBorder="1" applyAlignment="1">
      <alignment horizontal="center" vertical="center"/>
      <protection/>
    </xf>
    <xf numFmtId="1" fontId="36" fillId="0" borderId="17" xfId="59" applyNumberFormat="1" applyFont="1" applyFill="1" applyBorder="1" applyAlignment="1">
      <alignment vertical="center" wrapText="1"/>
      <protection/>
    </xf>
    <xf numFmtId="1" fontId="36" fillId="0" borderId="17" xfId="59" applyNumberFormat="1" applyFont="1" applyFill="1" applyBorder="1" applyAlignment="1">
      <alignment horizontal="center" vertical="center" wrapText="1"/>
      <protection/>
    </xf>
    <xf numFmtId="170" fontId="36" fillId="0" borderId="17" xfId="59" applyNumberFormat="1" applyFont="1" applyFill="1" applyBorder="1" applyAlignment="1">
      <alignment horizontal="right" vertical="center"/>
      <protection/>
    </xf>
    <xf numFmtId="170" fontId="36" fillId="0" borderId="17" xfId="59" applyNumberFormat="1" applyFont="1" applyFill="1" applyBorder="1" applyAlignment="1">
      <alignment horizontal="right" vertical="center" wrapText="1"/>
      <protection/>
    </xf>
    <xf numFmtId="1" fontId="36" fillId="0" borderId="17" xfId="59" applyNumberFormat="1" applyFont="1" applyFill="1" applyBorder="1" applyAlignment="1">
      <alignment horizontal="right" vertical="center"/>
      <protection/>
    </xf>
    <xf numFmtId="1" fontId="36" fillId="0" borderId="0" xfId="59" applyNumberFormat="1" applyFont="1" applyFill="1" applyBorder="1" applyAlignment="1">
      <alignment horizontal="center" vertical="center"/>
      <protection/>
    </xf>
    <xf numFmtId="1" fontId="36" fillId="0" borderId="0" xfId="59" applyNumberFormat="1" applyFont="1" applyFill="1" applyBorder="1" applyAlignment="1">
      <alignment vertical="center"/>
      <protection/>
    </xf>
    <xf numFmtId="1" fontId="36" fillId="0" borderId="0" xfId="59" applyNumberFormat="1" applyFont="1" applyFill="1" applyAlignment="1">
      <alignment horizontal="center" vertical="center"/>
      <protection/>
    </xf>
    <xf numFmtId="1" fontId="36" fillId="0" borderId="0" xfId="59" applyNumberFormat="1" applyFont="1" applyFill="1" applyAlignment="1">
      <alignment vertical="center" wrapText="1"/>
      <protection/>
    </xf>
    <xf numFmtId="1" fontId="36" fillId="0" borderId="0" xfId="59" applyNumberFormat="1" applyFont="1" applyFill="1" applyAlignment="1">
      <alignment horizontal="center" vertical="center" wrapText="1"/>
      <protection/>
    </xf>
    <xf numFmtId="1" fontId="36" fillId="0" borderId="0" xfId="59" applyNumberFormat="1" applyFont="1" applyFill="1" applyAlignment="1">
      <alignment horizontal="right" vertical="center"/>
      <protection/>
    </xf>
    <xf numFmtId="0" fontId="6" fillId="0" borderId="0" xfId="57" applyFont="1">
      <alignment/>
      <protection/>
    </xf>
    <xf numFmtId="0" fontId="51" fillId="21" borderId="10" xfId="57" applyFont="1" applyFill="1" applyBorder="1" applyAlignment="1">
      <alignment horizontal="center" vertical="center" wrapText="1"/>
      <protection/>
    </xf>
    <xf numFmtId="0" fontId="52" fillId="0" borderId="0" xfId="57" applyFont="1">
      <alignment/>
      <protection/>
    </xf>
    <xf numFmtId="0" fontId="52" fillId="0" borderId="10" xfId="57" applyFont="1" applyBorder="1">
      <alignment/>
      <protection/>
    </xf>
    <xf numFmtId="0" fontId="51" fillId="0" borderId="10" xfId="57" applyFont="1" applyBorder="1" applyAlignment="1">
      <alignment horizontal="justify" vertical="top" wrapText="1"/>
      <protection/>
    </xf>
    <xf numFmtId="0" fontId="51" fillId="0" borderId="10" xfId="57" applyFont="1" applyBorder="1" applyAlignment="1">
      <alignment horizontal="center" vertical="top" wrapText="1"/>
      <protection/>
    </xf>
    <xf numFmtId="170" fontId="51" fillId="0" borderId="10" xfId="57" applyNumberFormat="1" applyFont="1" applyBorder="1" applyAlignment="1">
      <alignment horizontal="right" vertical="top" wrapText="1"/>
      <protection/>
    </xf>
    <xf numFmtId="0" fontId="53" fillId="0" borderId="10" xfId="57" applyFont="1" applyBorder="1">
      <alignment/>
      <protection/>
    </xf>
    <xf numFmtId="0" fontId="54" fillId="0" borderId="10" xfId="57" applyFont="1" applyBorder="1" applyAlignment="1">
      <alignment horizontal="justify" vertical="top" wrapText="1"/>
      <protection/>
    </xf>
    <xf numFmtId="170" fontId="51" fillId="0" borderId="10" xfId="57" applyNumberFormat="1" applyFont="1" applyBorder="1" applyAlignment="1">
      <alignment horizontal="center" vertical="top" wrapText="1"/>
      <protection/>
    </xf>
    <xf numFmtId="170" fontId="52" fillId="0" borderId="0" xfId="57" applyNumberFormat="1" applyFont="1">
      <alignment/>
      <protection/>
    </xf>
    <xf numFmtId="0" fontId="55" fillId="0" borderId="10" xfId="57" applyFont="1" applyBorder="1" applyAlignment="1">
      <alignment horizontal="justify" vertical="top" wrapText="1"/>
      <protection/>
    </xf>
    <xf numFmtId="170" fontId="55" fillId="0" borderId="10" xfId="57" applyNumberFormat="1" applyFont="1" applyBorder="1" applyAlignment="1">
      <alignment horizontal="center" vertical="top" wrapText="1"/>
      <protection/>
    </xf>
    <xf numFmtId="170" fontId="55" fillId="0" borderId="10" xfId="57" applyNumberFormat="1" applyFont="1" applyBorder="1" applyAlignment="1">
      <alignment horizontal="right" vertical="top" wrapText="1"/>
      <protection/>
    </xf>
    <xf numFmtId="0" fontId="56" fillId="0" borderId="10" xfId="57" applyFont="1" applyBorder="1" applyAlignment="1">
      <alignment horizontal="justify" vertical="top" wrapText="1"/>
      <protection/>
    </xf>
    <xf numFmtId="170" fontId="52" fillId="0" borderId="0" xfId="57" applyNumberFormat="1" applyFont="1" applyAlignment="1">
      <alignment horizontal="center"/>
      <protection/>
    </xf>
    <xf numFmtId="0" fontId="53" fillId="0" borderId="0" xfId="57" applyFont="1">
      <alignment/>
      <protection/>
    </xf>
    <xf numFmtId="1" fontId="55" fillId="0" borderId="10" xfId="59" applyNumberFormat="1" applyFont="1" applyFill="1" applyBorder="1" applyAlignment="1">
      <alignment vertical="center" wrapText="1"/>
      <protection/>
    </xf>
    <xf numFmtId="0" fontId="52" fillId="0" borderId="10" xfId="57" applyFont="1" applyBorder="1" applyAlignment="1">
      <alignment horizontal="right"/>
      <protection/>
    </xf>
    <xf numFmtId="170" fontId="52" fillId="0" borderId="10" xfId="57" applyNumberFormat="1" applyFont="1" applyBorder="1" applyAlignment="1">
      <alignment horizontal="right"/>
      <protection/>
    </xf>
    <xf numFmtId="170" fontId="53" fillId="0" borderId="10" xfId="57" applyNumberFormat="1" applyFont="1" applyBorder="1" applyAlignment="1">
      <alignment horizontal="right"/>
      <protection/>
    </xf>
    <xf numFmtId="170" fontId="53" fillId="0" borderId="0" xfId="57" applyNumberFormat="1" applyFont="1">
      <alignment/>
      <protection/>
    </xf>
    <xf numFmtId="1" fontId="57" fillId="0" borderId="0" xfId="59" applyNumberFormat="1" applyFont="1" applyFill="1" applyAlignment="1">
      <alignment horizontal="center" vertical="center"/>
      <protection/>
    </xf>
    <xf numFmtId="1" fontId="57" fillId="0" borderId="0" xfId="59" applyNumberFormat="1" applyFont="1" applyFill="1" applyAlignment="1">
      <alignment vertical="center" wrapText="1"/>
      <protection/>
    </xf>
    <xf numFmtId="1" fontId="57" fillId="0" borderId="0" xfId="59" applyNumberFormat="1" applyFont="1" applyFill="1" applyAlignment="1">
      <alignment horizontal="center" vertical="center" wrapText="1"/>
      <protection/>
    </xf>
    <xf numFmtId="172" fontId="57" fillId="0" borderId="0" xfId="59" applyNumberFormat="1" applyFont="1" applyFill="1" applyAlignment="1">
      <alignment horizontal="center" vertical="center" wrapText="1"/>
      <protection/>
    </xf>
    <xf numFmtId="1" fontId="57" fillId="0" borderId="0" xfId="59" applyNumberFormat="1" applyFont="1" applyFill="1" applyAlignment="1">
      <alignment horizontal="right" vertical="center"/>
      <protection/>
    </xf>
    <xf numFmtId="1" fontId="57" fillId="0" borderId="0" xfId="59" applyNumberFormat="1" applyFont="1" applyFill="1" applyAlignment="1">
      <alignment vertical="center"/>
      <protection/>
    </xf>
    <xf numFmtId="2" fontId="57" fillId="0" borderId="0" xfId="59" applyNumberFormat="1" applyFont="1" applyFill="1" applyAlignment="1">
      <alignment vertical="center"/>
      <protection/>
    </xf>
    <xf numFmtId="3" fontId="36" fillId="0" borderId="20" xfId="59" applyNumberFormat="1" applyFont="1" applyFill="1" applyBorder="1" applyAlignment="1">
      <alignment horizontal="center" vertical="center" wrapText="1"/>
      <protection/>
    </xf>
    <xf numFmtId="0" fontId="3" fillId="0" borderId="0" xfId="0" applyFont="1" applyAlignment="1">
      <alignment horizont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3" fontId="25" fillId="0" borderId="21" xfId="57" applyNumberFormat="1" applyFont="1" applyBorder="1" applyAlignment="1">
      <alignment horizontal="center"/>
      <protection/>
    </xf>
    <xf numFmtId="3" fontId="25" fillId="0" borderId="22" xfId="57" applyNumberFormat="1" applyFont="1" applyBorder="1" applyAlignment="1">
      <alignment horizontal="center"/>
      <protection/>
    </xf>
    <xf numFmtId="3" fontId="25" fillId="0" borderId="12" xfId="57" applyNumberFormat="1" applyFont="1" applyBorder="1" applyAlignment="1" quotePrefix="1">
      <alignment horizontal="center" vertical="center" wrapText="1"/>
      <protection/>
    </xf>
    <xf numFmtId="3" fontId="25" fillId="0" borderId="13" xfId="57" applyNumberFormat="1" applyFont="1" applyBorder="1" applyAlignment="1" quotePrefix="1">
      <alignment horizontal="center" vertical="center" wrapText="1"/>
      <protection/>
    </xf>
    <xf numFmtId="3" fontId="25" fillId="0" borderId="14" xfId="57" applyNumberFormat="1" applyFont="1" applyBorder="1" applyAlignment="1" quotePrefix="1">
      <alignment horizontal="center" vertical="center" wrapText="1"/>
      <protection/>
    </xf>
    <xf numFmtId="3" fontId="25" fillId="0" borderId="12" xfId="57" applyNumberFormat="1" applyFont="1" applyBorder="1" applyAlignment="1">
      <alignment horizontal="center" vertical="center" wrapText="1"/>
      <protection/>
    </xf>
    <xf numFmtId="1" fontId="3" fillId="0" borderId="0" xfId="59" applyNumberFormat="1" applyFont="1" applyFill="1" applyAlignment="1">
      <alignment horizontal="center" vertical="center" wrapText="1"/>
      <protection/>
    </xf>
    <xf numFmtId="1" fontId="37" fillId="0" borderId="0" xfId="59" applyNumberFormat="1" applyFont="1" applyFill="1" applyBorder="1" applyAlignment="1">
      <alignment horizontal="right" vertical="center"/>
      <protection/>
    </xf>
    <xf numFmtId="3" fontId="36" fillId="0" borderId="12" xfId="59" applyNumberFormat="1" applyFont="1" applyBorder="1" applyAlignment="1">
      <alignment horizontal="center" vertical="center" wrapText="1"/>
      <protection/>
    </xf>
    <xf numFmtId="3" fontId="36" fillId="0" borderId="13" xfId="59" applyNumberFormat="1" applyFont="1" applyBorder="1" applyAlignment="1">
      <alignment horizontal="center" vertical="center" wrapText="1"/>
      <protection/>
    </xf>
    <xf numFmtId="3" fontId="36" fillId="0" borderId="14" xfId="59" applyNumberFormat="1" applyFont="1" applyBorder="1" applyAlignment="1">
      <alignment horizontal="center" vertical="center" wrapText="1"/>
      <protection/>
    </xf>
    <xf numFmtId="3" fontId="36" fillId="0" borderId="10" xfId="59" applyNumberFormat="1" applyFont="1" applyFill="1" applyBorder="1" applyAlignment="1">
      <alignment horizontal="center" vertical="center" wrapText="1"/>
      <protection/>
    </xf>
    <xf numFmtId="3" fontId="36" fillId="0" borderId="21" xfId="59" applyNumberFormat="1" applyFont="1" applyBorder="1" applyAlignment="1">
      <alignment horizontal="center" vertical="center" wrapText="1"/>
      <protection/>
    </xf>
    <xf numFmtId="3" fontId="36" fillId="0" borderId="23" xfId="59" applyNumberFormat="1" applyFont="1" applyBorder="1" applyAlignment="1">
      <alignment horizontal="center" vertical="center" wrapText="1"/>
      <protection/>
    </xf>
    <xf numFmtId="3" fontId="36" fillId="0" borderId="21" xfId="59" applyNumberFormat="1" applyFont="1" applyFill="1" applyBorder="1" applyAlignment="1">
      <alignment horizontal="center" vertical="center" wrapText="1"/>
      <protection/>
    </xf>
    <xf numFmtId="3" fontId="36" fillId="0" borderId="23" xfId="59" applyNumberFormat="1" applyFont="1" applyFill="1" applyBorder="1" applyAlignment="1">
      <alignment horizontal="center" vertical="center" wrapText="1"/>
      <protection/>
    </xf>
    <xf numFmtId="3" fontId="36" fillId="0" borderId="24" xfId="59" applyNumberFormat="1" applyFont="1" applyFill="1" applyBorder="1" applyAlignment="1">
      <alignment horizontal="center" vertical="center" wrapText="1"/>
      <protection/>
    </xf>
    <xf numFmtId="3" fontId="36" fillId="0" borderId="25" xfId="59" applyNumberFormat="1" applyFont="1" applyFill="1" applyBorder="1" applyAlignment="1">
      <alignment horizontal="center" vertical="center" wrapText="1"/>
      <protection/>
    </xf>
    <xf numFmtId="3" fontId="36" fillId="0" borderId="22" xfId="59" applyNumberFormat="1" applyFont="1" applyFill="1" applyBorder="1" applyAlignment="1">
      <alignment horizontal="center" vertical="center" wrapText="1"/>
      <protection/>
    </xf>
    <xf numFmtId="1" fontId="36" fillId="0" borderId="0" xfId="59" applyNumberFormat="1" applyFont="1" applyFill="1" applyAlignment="1">
      <alignment horizontal="left" vertical="center" wrapText="1"/>
      <protection/>
    </xf>
    <xf numFmtId="0" fontId="39" fillId="0" borderId="10" xfId="58" applyFont="1" applyBorder="1" applyAlignment="1">
      <alignment horizontal="center" vertical="center" wrapText="1"/>
      <protection/>
    </xf>
    <xf numFmtId="1" fontId="36" fillId="0" borderId="19" xfId="59" applyNumberFormat="1" applyFont="1" applyFill="1" applyBorder="1" applyAlignment="1">
      <alignment horizontal="center" vertical="center" wrapText="1"/>
      <protection/>
    </xf>
    <xf numFmtId="1" fontId="36" fillId="0" borderId="26" xfId="59" applyNumberFormat="1" applyFont="1" applyFill="1" applyBorder="1" applyAlignment="1">
      <alignment horizontal="center" vertical="center" wrapText="1"/>
      <protection/>
    </xf>
    <xf numFmtId="1" fontId="36" fillId="0" borderId="27" xfId="59" applyNumberFormat="1" applyFont="1" applyFill="1" applyBorder="1" applyAlignment="1">
      <alignment horizontal="center" vertical="center" wrapText="1"/>
      <protection/>
    </xf>
    <xf numFmtId="1" fontId="36" fillId="0" borderId="0" xfId="59" applyNumberFormat="1" applyFont="1" applyFill="1" applyBorder="1" applyAlignment="1">
      <alignment horizontal="left" vertical="center" wrapText="1"/>
      <protection/>
    </xf>
    <xf numFmtId="1" fontId="3" fillId="0" borderId="28" xfId="59" applyNumberFormat="1" applyFont="1" applyFill="1" applyBorder="1" applyAlignment="1">
      <alignment horizontal="center" vertical="center" wrapText="1"/>
      <protection/>
    </xf>
    <xf numFmtId="0" fontId="51" fillId="21" borderId="10" xfId="57" applyFont="1" applyFill="1" applyBorder="1" applyAlignment="1">
      <alignment horizontal="center" vertical="center" wrapText="1"/>
      <protection/>
    </xf>
    <xf numFmtId="0" fontId="51" fillId="21" borderId="10" xfId="57" applyFont="1" applyFill="1" applyBorder="1" applyAlignment="1">
      <alignment horizontal="center" wrapText="1"/>
      <protection/>
    </xf>
    <xf numFmtId="0" fontId="51" fillId="21" borderId="12" xfId="57" applyFont="1" applyFill="1" applyBorder="1" applyAlignment="1">
      <alignment horizontal="center" vertical="center" wrapText="1"/>
      <protection/>
    </xf>
    <xf numFmtId="0" fontId="51" fillId="21" borderId="14" xfId="57" applyFont="1" applyFill="1" applyBorder="1" applyAlignment="1">
      <alignment horizontal="center" vertic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_Bieu mau (CV )"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KH%202013%20WB%20dang%20bao\bieu%2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4"/>
    </sheetNames>
    <sheetDataSet>
      <sheetData sheetId="0">
        <row r="16">
          <cell r="M16">
            <v>10750</v>
          </cell>
        </row>
        <row r="17">
          <cell r="M17">
            <v>230</v>
          </cell>
        </row>
        <row r="25">
          <cell r="F25">
            <v>268657</v>
          </cell>
        </row>
        <row r="26">
          <cell r="F26">
            <v>10980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54"/>
  <sheetViews>
    <sheetView zoomScalePageLayoutView="0" workbookViewId="0" topLeftCell="A34">
      <selection activeCell="F22" sqref="F22"/>
    </sheetView>
  </sheetViews>
  <sheetFormatPr defaultColWidth="9.140625" defaultRowHeight="12.75"/>
  <cols>
    <col min="1" max="1" width="4.00390625" style="1" customWidth="1"/>
    <col min="2" max="2" width="50.140625" style="1" customWidth="1"/>
    <col min="3" max="3" width="8.57421875" style="1" customWidth="1"/>
    <col min="4" max="4" width="9.421875" style="1" customWidth="1"/>
    <col min="5" max="5" width="9.140625" style="1" customWidth="1"/>
    <col min="6" max="6" width="10.57421875" style="1" customWidth="1"/>
    <col min="7" max="16384" width="9.140625" style="1" customWidth="1"/>
  </cols>
  <sheetData>
    <row r="1" spans="1:6" ht="15.75">
      <c r="A1" s="164" t="s">
        <v>49</v>
      </c>
      <c r="B1" s="164"/>
      <c r="C1" s="164"/>
      <c r="D1" s="164"/>
      <c r="E1" s="164"/>
      <c r="F1" s="164"/>
    </row>
    <row r="2" spans="1:6" ht="15.75">
      <c r="A2" s="164" t="s">
        <v>85</v>
      </c>
      <c r="B2" s="164"/>
      <c r="C2" s="164"/>
      <c r="D2" s="164"/>
      <c r="E2" s="164"/>
      <c r="F2" s="164"/>
    </row>
    <row r="4" spans="1:6" ht="15.75">
      <c r="A4" s="165" t="s">
        <v>41</v>
      </c>
      <c r="B4" s="165" t="s">
        <v>0</v>
      </c>
      <c r="C4" s="165" t="s">
        <v>46</v>
      </c>
      <c r="D4" s="168" t="s">
        <v>47</v>
      </c>
      <c r="E4" s="169"/>
      <c r="F4" s="165" t="s">
        <v>48</v>
      </c>
    </row>
    <row r="5" spans="1:6" ht="12.75">
      <c r="A5" s="166"/>
      <c r="B5" s="166"/>
      <c r="C5" s="166"/>
      <c r="D5" s="165" t="s">
        <v>1</v>
      </c>
      <c r="E5" s="165" t="s">
        <v>53</v>
      </c>
      <c r="F5" s="166"/>
    </row>
    <row r="6" spans="1:6" ht="12.75">
      <c r="A6" s="167"/>
      <c r="B6" s="167"/>
      <c r="C6" s="167"/>
      <c r="D6" s="167"/>
      <c r="E6" s="167"/>
      <c r="F6" s="167"/>
    </row>
    <row r="7" spans="1:6" ht="15.75">
      <c r="A7" s="2" t="s">
        <v>42</v>
      </c>
      <c r="B7" s="3" t="s">
        <v>2</v>
      </c>
      <c r="C7" s="3"/>
      <c r="D7" s="3"/>
      <c r="E7" s="3"/>
      <c r="F7" s="3"/>
    </row>
    <row r="8" spans="1:6" ht="15.75">
      <c r="A8" s="2">
        <v>1</v>
      </c>
      <c r="B8" s="3" t="s">
        <v>3</v>
      </c>
      <c r="C8" s="3" t="s">
        <v>4</v>
      </c>
      <c r="D8" s="4"/>
      <c r="E8" s="4">
        <v>766679</v>
      </c>
      <c r="F8" s="3"/>
    </row>
    <row r="9" spans="1:6" ht="15.75">
      <c r="A9" s="2"/>
      <c r="B9" s="3" t="s">
        <v>5</v>
      </c>
      <c r="C9" s="3" t="s">
        <v>4</v>
      </c>
      <c r="D9" s="4">
        <v>76800</v>
      </c>
      <c r="E9" s="4">
        <v>72220</v>
      </c>
      <c r="F9" s="3"/>
    </row>
    <row r="10" spans="1:6" ht="15.75">
      <c r="A10" s="2">
        <v>2</v>
      </c>
      <c r="B10" s="3" t="s">
        <v>6</v>
      </c>
      <c r="C10" s="3" t="s">
        <v>7</v>
      </c>
      <c r="D10" s="4">
        <v>228114</v>
      </c>
      <c r="E10" s="4">
        <v>233114</v>
      </c>
      <c r="F10" s="3"/>
    </row>
    <row r="11" spans="1:6" ht="15.75">
      <c r="A11" s="2">
        <v>3</v>
      </c>
      <c r="B11" s="3" t="s">
        <v>8</v>
      </c>
      <c r="C11" s="3" t="s">
        <v>4</v>
      </c>
      <c r="D11" s="3" t="s">
        <v>50</v>
      </c>
      <c r="E11" s="5">
        <v>25800</v>
      </c>
      <c r="F11" s="3"/>
    </row>
    <row r="12" spans="1:6" ht="15.75">
      <c r="A12" s="2"/>
      <c r="B12" s="3" t="s">
        <v>9</v>
      </c>
      <c r="C12" s="3" t="s">
        <v>4</v>
      </c>
      <c r="D12" s="3"/>
      <c r="E12" s="4">
        <v>589870</v>
      </c>
      <c r="F12" s="3"/>
    </row>
    <row r="13" spans="1:6" ht="15.75">
      <c r="A13" s="2">
        <v>4</v>
      </c>
      <c r="B13" s="3" t="s">
        <v>10</v>
      </c>
      <c r="C13" s="3" t="s">
        <v>11</v>
      </c>
      <c r="D13" s="3"/>
      <c r="E13" s="3">
        <v>3.37</v>
      </c>
      <c r="F13" s="3">
        <v>3</v>
      </c>
    </row>
    <row r="14" spans="1:6" ht="15.75">
      <c r="A14" s="2"/>
      <c r="B14" s="3" t="s">
        <v>12</v>
      </c>
      <c r="C14" s="3" t="s">
        <v>11</v>
      </c>
      <c r="D14" s="3"/>
      <c r="E14" s="3">
        <v>77</v>
      </c>
      <c r="F14" s="3">
        <v>80</v>
      </c>
    </row>
    <row r="15" spans="1:6" ht="15.75">
      <c r="A15" s="2"/>
      <c r="B15" s="3" t="s">
        <v>13</v>
      </c>
      <c r="C15" s="3" t="s">
        <v>11</v>
      </c>
      <c r="D15" s="3"/>
      <c r="E15" s="3"/>
      <c r="F15" s="3"/>
    </row>
    <row r="16" spans="1:6" ht="15.75">
      <c r="A16" s="2"/>
      <c r="B16" s="3" t="s">
        <v>14</v>
      </c>
      <c r="C16" s="3" t="s">
        <v>11</v>
      </c>
      <c r="D16" s="3"/>
      <c r="E16" s="3"/>
      <c r="F16" s="3"/>
    </row>
    <row r="17" spans="1:6" ht="15.75">
      <c r="A17" s="2">
        <v>5</v>
      </c>
      <c r="B17" s="3" t="s">
        <v>15</v>
      </c>
      <c r="C17" s="3" t="s">
        <v>4</v>
      </c>
      <c r="D17" s="3"/>
      <c r="E17" s="4"/>
      <c r="F17" s="3"/>
    </row>
    <row r="18" spans="1:6" ht="15.75">
      <c r="A18" s="2"/>
      <c r="B18" s="3" t="s">
        <v>16</v>
      </c>
      <c r="C18" s="3" t="s">
        <v>4</v>
      </c>
      <c r="D18" s="3"/>
      <c r="E18" s="4">
        <v>306671</v>
      </c>
      <c r="F18" s="3"/>
    </row>
    <row r="19" spans="1:6" ht="15.75">
      <c r="A19" s="2">
        <v>6</v>
      </c>
      <c r="B19" s="3" t="s">
        <v>17</v>
      </c>
      <c r="C19" s="3" t="s">
        <v>11</v>
      </c>
      <c r="D19" s="3"/>
      <c r="E19" s="3">
        <v>3</v>
      </c>
      <c r="F19" s="3">
        <v>6</v>
      </c>
    </row>
    <row r="20" spans="1:6" ht="15.75">
      <c r="A20" s="2"/>
      <c r="B20" s="3" t="s">
        <v>18</v>
      </c>
      <c r="C20" s="3" t="s">
        <v>11</v>
      </c>
      <c r="D20" s="3"/>
      <c r="E20" s="3">
        <v>30</v>
      </c>
      <c r="F20" s="3">
        <v>35</v>
      </c>
    </row>
    <row r="21" spans="1:6" ht="15.75">
      <c r="A21" s="2"/>
      <c r="B21" s="3" t="s">
        <v>19</v>
      </c>
      <c r="C21" s="3"/>
      <c r="D21" s="3"/>
      <c r="E21" s="3"/>
      <c r="F21" s="3"/>
    </row>
    <row r="22" spans="1:6" ht="15.75">
      <c r="A22" s="2"/>
      <c r="B22" s="3" t="s">
        <v>20</v>
      </c>
      <c r="C22" s="3"/>
      <c r="D22" s="3"/>
      <c r="E22" s="3"/>
      <c r="F22" s="3"/>
    </row>
    <row r="23" spans="1:6" ht="15.75">
      <c r="A23" s="2" t="s">
        <v>43</v>
      </c>
      <c r="B23" s="3" t="s">
        <v>21</v>
      </c>
      <c r="C23" s="3"/>
      <c r="D23" s="3"/>
      <c r="E23" s="3"/>
      <c r="F23" s="3"/>
    </row>
    <row r="24" spans="1:6" ht="15.75">
      <c r="A24" s="3"/>
      <c r="B24" s="3" t="s">
        <v>22</v>
      </c>
      <c r="C24" s="3" t="s">
        <v>7</v>
      </c>
      <c r="D24" s="8">
        <v>1116</v>
      </c>
      <c r="E24" s="8">
        <v>2685</v>
      </c>
      <c r="F24" s="8">
        <v>7168</v>
      </c>
    </row>
    <row r="25" spans="1:6" ht="15.75">
      <c r="A25" s="3"/>
      <c r="B25" s="3" t="s">
        <v>23</v>
      </c>
      <c r="C25" s="3" t="s">
        <v>7</v>
      </c>
      <c r="D25" s="8">
        <v>123441</v>
      </c>
      <c r="E25" s="8">
        <v>125010</v>
      </c>
      <c r="F25" s="8">
        <v>129493</v>
      </c>
    </row>
    <row r="26" spans="1:6" ht="15.75">
      <c r="A26" s="3"/>
      <c r="B26" s="3" t="s">
        <v>24</v>
      </c>
      <c r="C26" s="3" t="s">
        <v>11</v>
      </c>
      <c r="D26" s="8" t="s">
        <v>54</v>
      </c>
      <c r="E26" s="8" t="s">
        <v>55</v>
      </c>
      <c r="F26" s="8" t="s">
        <v>56</v>
      </c>
    </row>
    <row r="27" spans="1:6" ht="15.75">
      <c r="A27" s="3"/>
      <c r="B27" s="3" t="s">
        <v>25</v>
      </c>
      <c r="C27" s="3" t="s">
        <v>11</v>
      </c>
      <c r="D27" s="8" t="s">
        <v>57</v>
      </c>
      <c r="E27" s="8" t="s">
        <v>58</v>
      </c>
      <c r="F27" s="8" t="s">
        <v>59</v>
      </c>
    </row>
    <row r="28" spans="1:6" ht="15.75">
      <c r="A28" s="3"/>
      <c r="B28" s="3" t="s">
        <v>26</v>
      </c>
      <c r="C28" s="3" t="s">
        <v>11</v>
      </c>
      <c r="D28" s="8" t="s">
        <v>55</v>
      </c>
      <c r="E28" s="8" t="s">
        <v>60</v>
      </c>
      <c r="F28" s="8" t="s">
        <v>61</v>
      </c>
    </row>
    <row r="29" spans="1:6" ht="15.75">
      <c r="A29" s="3"/>
      <c r="B29" s="3" t="s">
        <v>27</v>
      </c>
      <c r="C29" s="3" t="s">
        <v>11</v>
      </c>
      <c r="D29" s="8" t="s">
        <v>62</v>
      </c>
      <c r="E29" s="8" t="s">
        <v>63</v>
      </c>
      <c r="F29" s="8" t="s">
        <v>64</v>
      </c>
    </row>
    <row r="30" spans="1:6" ht="31.5">
      <c r="A30" s="6" t="s">
        <v>44</v>
      </c>
      <c r="B30" s="7" t="s">
        <v>51</v>
      </c>
      <c r="C30" s="3"/>
      <c r="D30" s="3"/>
      <c r="E30" s="3"/>
      <c r="F30" s="3"/>
    </row>
    <row r="31" spans="1:6" ht="15.75">
      <c r="A31" s="2">
        <v>1</v>
      </c>
      <c r="B31" s="3" t="s">
        <v>28</v>
      </c>
      <c r="C31" s="3"/>
      <c r="D31" s="3"/>
      <c r="E31" s="3"/>
      <c r="F31" s="3"/>
    </row>
    <row r="32" spans="1:6" ht="15.75">
      <c r="A32" s="2"/>
      <c r="B32" s="3" t="s">
        <v>29</v>
      </c>
      <c r="C32" s="3" t="s">
        <v>30</v>
      </c>
      <c r="D32" s="8">
        <v>128</v>
      </c>
      <c r="E32" s="8">
        <v>128</v>
      </c>
      <c r="F32" s="8">
        <v>128</v>
      </c>
    </row>
    <row r="33" spans="1:6" ht="15.75">
      <c r="A33" s="2"/>
      <c r="B33" s="3" t="s">
        <v>31</v>
      </c>
      <c r="C33" s="3" t="s">
        <v>30</v>
      </c>
      <c r="D33" s="9"/>
      <c r="E33" s="9"/>
      <c r="F33" s="9">
        <v>1</v>
      </c>
    </row>
    <row r="34" spans="1:6" ht="15.75">
      <c r="A34" s="2"/>
      <c r="B34" s="3" t="s">
        <v>32</v>
      </c>
      <c r="C34" s="3" t="s">
        <v>30</v>
      </c>
      <c r="D34" s="8">
        <v>109</v>
      </c>
      <c r="E34" s="8">
        <v>109</v>
      </c>
      <c r="F34" s="8">
        <v>110</v>
      </c>
    </row>
    <row r="35" spans="1:6" ht="15.75">
      <c r="A35" s="2"/>
      <c r="B35" s="3" t="s">
        <v>33</v>
      </c>
      <c r="C35" s="3" t="s">
        <v>11</v>
      </c>
      <c r="D35" s="9"/>
      <c r="E35" s="9"/>
      <c r="F35" s="9" t="s">
        <v>77</v>
      </c>
    </row>
    <row r="36" spans="1:6" ht="15.75">
      <c r="A36" s="2"/>
      <c r="B36" s="3" t="s">
        <v>34</v>
      </c>
      <c r="C36" s="3" t="s">
        <v>11</v>
      </c>
      <c r="D36" s="8" t="s">
        <v>75</v>
      </c>
      <c r="E36" s="8" t="s">
        <v>75</v>
      </c>
      <c r="F36" s="8" t="s">
        <v>76</v>
      </c>
    </row>
    <row r="37" spans="1:6" ht="15.75">
      <c r="A37" s="2">
        <v>2</v>
      </c>
      <c r="B37" s="3" t="s">
        <v>78</v>
      </c>
      <c r="C37" s="3" t="s">
        <v>11</v>
      </c>
      <c r="D37" s="8"/>
      <c r="E37" s="8"/>
      <c r="F37" s="8"/>
    </row>
    <row r="38" spans="1:6" ht="15.75">
      <c r="A38" s="10"/>
      <c r="B38" s="11" t="s">
        <v>79</v>
      </c>
      <c r="C38" s="12" t="s">
        <v>30</v>
      </c>
      <c r="D38" s="13">
        <v>276</v>
      </c>
      <c r="E38" s="13">
        <v>276</v>
      </c>
      <c r="F38" s="13">
        <v>276</v>
      </c>
    </row>
    <row r="39" spans="1:6" ht="15.75">
      <c r="A39" s="10"/>
      <c r="B39" s="11" t="s">
        <v>80</v>
      </c>
      <c r="C39" s="12" t="s">
        <v>30</v>
      </c>
      <c r="D39" s="13"/>
      <c r="E39" s="13">
        <v>2</v>
      </c>
      <c r="F39" s="13">
        <v>3</v>
      </c>
    </row>
    <row r="40" spans="1:6" ht="15.75">
      <c r="A40" s="10"/>
      <c r="B40" s="11" t="s">
        <v>81</v>
      </c>
      <c r="C40" s="12" t="s">
        <v>30</v>
      </c>
      <c r="D40" s="13">
        <v>238</v>
      </c>
      <c r="E40" s="13">
        <v>240</v>
      </c>
      <c r="F40" s="13">
        <v>243</v>
      </c>
    </row>
    <row r="41" spans="1:6" ht="15.75">
      <c r="A41" s="10"/>
      <c r="B41" s="11" t="s">
        <v>82</v>
      </c>
      <c r="C41" s="12" t="s">
        <v>11</v>
      </c>
      <c r="D41" s="13"/>
      <c r="E41" s="13">
        <f>E39*100/E38</f>
        <v>0.7246376811594203</v>
      </c>
      <c r="F41" s="13">
        <f>3*100/F38</f>
        <v>1.0869565217391304</v>
      </c>
    </row>
    <row r="42" spans="1:6" ht="15.75">
      <c r="A42" s="10"/>
      <c r="B42" s="11" t="s">
        <v>83</v>
      </c>
      <c r="C42" s="12" t="s">
        <v>11</v>
      </c>
      <c r="D42" s="13">
        <f>D40*100/D38</f>
        <v>86.23188405797102</v>
      </c>
      <c r="E42" s="13">
        <f>E40*100/E38</f>
        <v>86.95652173913044</v>
      </c>
      <c r="F42" s="13">
        <f>F40*100/F38</f>
        <v>88.04347826086956</v>
      </c>
    </row>
    <row r="43" spans="1:6" ht="15.75">
      <c r="A43" s="2">
        <v>3</v>
      </c>
      <c r="B43" s="3" t="s">
        <v>74</v>
      </c>
      <c r="C43" s="3" t="s">
        <v>11</v>
      </c>
      <c r="D43" s="3"/>
      <c r="E43" s="3"/>
      <c r="F43" s="3"/>
    </row>
    <row r="44" spans="1:6" ht="15.75">
      <c r="A44" s="3"/>
      <c r="B44" s="3" t="s">
        <v>65</v>
      </c>
      <c r="C44" s="3"/>
      <c r="D44" s="8">
        <v>110</v>
      </c>
      <c r="E44" s="8">
        <v>110</v>
      </c>
      <c r="F44" s="8">
        <v>110</v>
      </c>
    </row>
    <row r="45" spans="1:6" ht="15.75">
      <c r="A45" s="3"/>
      <c r="B45" s="3" t="s">
        <v>66</v>
      </c>
      <c r="C45" s="3"/>
      <c r="D45" s="8">
        <v>0</v>
      </c>
      <c r="E45" s="8">
        <v>5</v>
      </c>
      <c r="F45" s="8">
        <v>6</v>
      </c>
    </row>
    <row r="46" spans="1:6" ht="15.75">
      <c r="A46" s="3"/>
      <c r="B46" s="3" t="s">
        <v>67</v>
      </c>
      <c r="C46" s="3"/>
      <c r="D46" s="8">
        <v>95</v>
      </c>
      <c r="E46" s="8">
        <v>100</v>
      </c>
      <c r="F46" s="8">
        <v>106</v>
      </c>
    </row>
    <row r="47" spans="1:6" ht="15.75">
      <c r="A47" s="3"/>
      <c r="B47" s="3" t="s">
        <v>68</v>
      </c>
      <c r="C47" s="3" t="s">
        <v>11</v>
      </c>
      <c r="D47" s="8">
        <v>0</v>
      </c>
      <c r="E47" s="8" t="s">
        <v>84</v>
      </c>
      <c r="F47" s="14" t="s">
        <v>69</v>
      </c>
    </row>
    <row r="48" spans="1:6" ht="15.75">
      <c r="A48" s="3"/>
      <c r="B48" s="3" t="s">
        <v>70</v>
      </c>
      <c r="C48" s="3" t="s">
        <v>11</v>
      </c>
      <c r="D48" s="8" t="s">
        <v>71</v>
      </c>
      <c r="E48" s="8" t="s">
        <v>72</v>
      </c>
      <c r="F48" s="8" t="s">
        <v>73</v>
      </c>
    </row>
    <row r="49" spans="1:6" ht="15.75">
      <c r="A49" s="2" t="s">
        <v>45</v>
      </c>
      <c r="B49" s="3" t="s">
        <v>35</v>
      </c>
      <c r="C49" s="3"/>
      <c r="D49" s="3"/>
      <c r="E49" s="3"/>
      <c r="F49" s="3"/>
    </row>
    <row r="50" spans="1:6" ht="15.75">
      <c r="A50" s="2"/>
      <c r="B50" s="3" t="s">
        <v>36</v>
      </c>
      <c r="C50" s="3" t="s">
        <v>7</v>
      </c>
      <c r="D50" s="3"/>
      <c r="E50" s="4">
        <v>23634</v>
      </c>
      <c r="F50" s="3"/>
    </row>
    <row r="51" spans="1:6" ht="15.75">
      <c r="A51" s="2"/>
      <c r="B51" s="3" t="s">
        <v>37</v>
      </c>
      <c r="C51" s="3" t="s">
        <v>11</v>
      </c>
      <c r="D51" s="3"/>
      <c r="E51" s="3">
        <v>53</v>
      </c>
      <c r="F51" s="3">
        <v>55</v>
      </c>
    </row>
    <row r="52" spans="1:6" ht="15.75">
      <c r="A52" s="2"/>
      <c r="B52" s="3" t="s">
        <v>38</v>
      </c>
      <c r="C52" s="3" t="s">
        <v>11</v>
      </c>
      <c r="D52" s="3"/>
      <c r="E52" s="3"/>
      <c r="F52" s="3"/>
    </row>
    <row r="53" spans="1:6" ht="15.75">
      <c r="A53" s="2"/>
      <c r="B53" s="3" t="s">
        <v>39</v>
      </c>
      <c r="C53" s="3" t="s">
        <v>11</v>
      </c>
      <c r="D53" s="3" t="s">
        <v>52</v>
      </c>
      <c r="E53" s="3">
        <v>27</v>
      </c>
      <c r="F53" s="3"/>
    </row>
    <row r="54" spans="1:6" ht="15.75">
      <c r="A54" s="2"/>
      <c r="B54" s="3" t="s">
        <v>40</v>
      </c>
      <c r="C54" s="3" t="s">
        <v>11</v>
      </c>
      <c r="D54" s="3"/>
      <c r="E54" s="3"/>
      <c r="F54" s="3"/>
    </row>
  </sheetData>
  <sheetProtection/>
  <mergeCells count="9">
    <mergeCell ref="A1:F1"/>
    <mergeCell ref="A2:F2"/>
    <mergeCell ref="A4:A6"/>
    <mergeCell ref="B4:B6"/>
    <mergeCell ref="C4:C6"/>
    <mergeCell ref="D4:E4"/>
    <mergeCell ref="F4:F6"/>
    <mergeCell ref="D5:D6"/>
    <mergeCell ref="E5:E6"/>
  </mergeCells>
  <printOptions/>
  <pageMargins left="0.75" right="0.25" top="0.75" bottom="0.75"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58"/>
  <sheetViews>
    <sheetView zoomScalePageLayoutView="0" workbookViewId="0" topLeftCell="A1">
      <selection activeCell="G20" sqref="G20"/>
    </sheetView>
  </sheetViews>
  <sheetFormatPr defaultColWidth="9.140625" defaultRowHeight="12.75"/>
  <cols>
    <col min="1" max="1" width="4.140625" style="17" bestFit="1" customWidth="1"/>
    <col min="2" max="2" width="45.00390625" style="17" customWidth="1"/>
    <col min="3" max="3" width="10.57421875" style="17" customWidth="1"/>
    <col min="4" max="4" width="12.421875" style="17" customWidth="1"/>
    <col min="5" max="5" width="12.8515625" style="17" customWidth="1"/>
    <col min="6" max="6" width="11.57421875" style="17" customWidth="1"/>
    <col min="7" max="7" width="20.140625" style="17" customWidth="1"/>
    <col min="8" max="9" width="9.140625" style="17" customWidth="1"/>
    <col min="10" max="10" width="12.421875" style="17" customWidth="1"/>
    <col min="11" max="11" width="11.28125" style="17" customWidth="1"/>
    <col min="12" max="12" width="14.00390625" style="17" bestFit="1" customWidth="1"/>
    <col min="13" max="16384" width="9.140625" style="17" customWidth="1"/>
  </cols>
  <sheetData>
    <row r="1" spans="1:6" ht="21.75" customHeight="1">
      <c r="A1" s="15" t="s">
        <v>86</v>
      </c>
      <c r="B1" s="16"/>
      <c r="C1" s="16"/>
      <c r="D1" s="16"/>
      <c r="E1" s="16"/>
      <c r="F1" s="16"/>
    </row>
    <row r="2" spans="1:6" ht="16.5">
      <c r="A2" s="18"/>
      <c r="B2" s="18"/>
      <c r="C2" s="18"/>
      <c r="D2" s="18"/>
      <c r="E2" s="18"/>
      <c r="F2" s="18"/>
    </row>
    <row r="3" spans="1:6" ht="19.5" customHeight="1">
      <c r="A3" s="19" t="s">
        <v>41</v>
      </c>
      <c r="B3" s="20" t="s">
        <v>0</v>
      </c>
      <c r="C3" s="170" t="s">
        <v>47</v>
      </c>
      <c r="D3" s="171"/>
      <c r="E3" s="172" t="s">
        <v>48</v>
      </c>
      <c r="F3" s="175" t="s">
        <v>87</v>
      </c>
    </row>
    <row r="4" spans="1:6" ht="19.5" customHeight="1">
      <c r="A4" s="22"/>
      <c r="B4" s="23"/>
      <c r="C4" s="21" t="s">
        <v>1</v>
      </c>
      <c r="D4" s="21" t="s">
        <v>88</v>
      </c>
      <c r="E4" s="173"/>
      <c r="F4" s="173"/>
    </row>
    <row r="5" spans="1:6" ht="19.5" customHeight="1">
      <c r="A5" s="24"/>
      <c r="B5" s="25"/>
      <c r="C5" s="26"/>
      <c r="D5" s="26" t="s">
        <v>89</v>
      </c>
      <c r="E5" s="174"/>
      <c r="F5" s="174"/>
    </row>
    <row r="6" spans="1:6" ht="19.5" customHeight="1">
      <c r="A6" s="27"/>
      <c r="B6" s="28"/>
      <c r="C6" s="27"/>
      <c r="D6" s="27"/>
      <c r="E6" s="27"/>
      <c r="F6" s="27"/>
    </row>
    <row r="7" spans="1:6" ht="19.5" customHeight="1">
      <c r="A7" s="29">
        <v>1</v>
      </c>
      <c r="B7" s="30" t="s">
        <v>90</v>
      </c>
      <c r="C7" s="31"/>
      <c r="D7" s="31"/>
      <c r="E7" s="31"/>
      <c r="F7" s="30"/>
    </row>
    <row r="8" spans="1:6" ht="19.5" customHeight="1">
      <c r="A8" s="32"/>
      <c r="B8" s="30" t="s">
        <v>91</v>
      </c>
      <c r="C8" s="33">
        <v>18000</v>
      </c>
      <c r="D8" s="33">
        <v>75000</v>
      </c>
      <c r="E8" s="33">
        <v>70614</v>
      </c>
      <c r="F8" s="30"/>
    </row>
    <row r="9" spans="1:12" ht="19.5" customHeight="1">
      <c r="A9" s="32"/>
      <c r="B9" s="34" t="s">
        <v>92</v>
      </c>
      <c r="C9" s="33"/>
      <c r="D9" s="33">
        <v>70000</v>
      </c>
      <c r="E9" s="33">
        <v>30000</v>
      </c>
      <c r="F9" s="30"/>
      <c r="J9" s="35"/>
      <c r="L9" s="35"/>
    </row>
    <row r="10" spans="1:12" s="36" customFormat="1" ht="19.5" customHeight="1">
      <c r="A10" s="29">
        <v>2</v>
      </c>
      <c r="B10" s="30" t="s">
        <v>93</v>
      </c>
      <c r="C10" s="31"/>
      <c r="D10" s="33">
        <v>6500</v>
      </c>
      <c r="E10" s="33">
        <v>15000</v>
      </c>
      <c r="F10" s="30"/>
      <c r="J10" s="37"/>
      <c r="L10" s="37"/>
    </row>
    <row r="11" spans="1:12" s="36" customFormat="1" ht="19.5" customHeight="1">
      <c r="A11" s="29">
        <v>3</v>
      </c>
      <c r="B11" s="30" t="s">
        <v>94</v>
      </c>
      <c r="C11" s="31"/>
      <c r="D11" s="31"/>
      <c r="E11" s="31"/>
      <c r="F11" s="30"/>
      <c r="J11" s="37"/>
      <c r="L11" s="37"/>
    </row>
    <row r="12" spans="1:12" ht="19.5" customHeight="1">
      <c r="A12" s="32"/>
      <c r="B12" s="34" t="s">
        <v>95</v>
      </c>
      <c r="C12" s="33"/>
      <c r="D12" s="33"/>
      <c r="E12" s="33"/>
      <c r="F12" s="30"/>
      <c r="H12" s="38"/>
      <c r="I12" s="38"/>
      <c r="J12" s="39"/>
      <c r="L12" s="39"/>
    </row>
    <row r="13" spans="1:12" ht="19.5" customHeight="1">
      <c r="A13" s="32"/>
      <c r="B13" s="34" t="s">
        <v>96</v>
      </c>
      <c r="C13" s="33"/>
      <c r="D13" s="33"/>
      <c r="E13" s="40">
        <v>209023</v>
      </c>
      <c r="F13" s="30"/>
      <c r="H13" s="38"/>
      <c r="I13" s="41"/>
      <c r="J13" s="35"/>
      <c r="L13" s="39"/>
    </row>
    <row r="14" spans="1:12" ht="19.5" customHeight="1">
      <c r="A14" s="32"/>
      <c r="B14" s="34" t="s">
        <v>97</v>
      </c>
      <c r="C14" s="33"/>
      <c r="D14" s="33"/>
      <c r="E14" s="33"/>
      <c r="F14" s="30"/>
      <c r="H14" s="38"/>
      <c r="I14" s="38"/>
      <c r="J14" s="39"/>
      <c r="L14" s="39"/>
    </row>
    <row r="15" spans="1:12" ht="19.5" customHeight="1">
      <c r="A15" s="32"/>
      <c r="B15" s="34" t="s">
        <v>98</v>
      </c>
      <c r="C15" s="33"/>
      <c r="D15" s="33"/>
      <c r="E15" s="33"/>
      <c r="F15" s="30"/>
      <c r="H15" s="38"/>
      <c r="I15" s="38"/>
      <c r="J15" s="39"/>
      <c r="L15" s="39"/>
    </row>
    <row r="16" spans="1:12" ht="19.5" customHeight="1">
      <c r="A16" s="32"/>
      <c r="B16" s="34" t="s">
        <v>99</v>
      </c>
      <c r="C16" s="33"/>
      <c r="D16" s="33"/>
      <c r="E16" s="33"/>
      <c r="F16" s="30"/>
      <c r="H16" s="38"/>
      <c r="I16" s="38"/>
      <c r="J16" s="39"/>
      <c r="L16" s="39"/>
    </row>
    <row r="17" spans="1:12" ht="19.5" customHeight="1">
      <c r="A17" s="32"/>
      <c r="B17" s="34" t="s">
        <v>100</v>
      </c>
      <c r="C17" s="33"/>
      <c r="D17" s="33"/>
      <c r="E17" s="33"/>
      <c r="F17" s="30"/>
      <c r="H17" s="38"/>
      <c r="I17" s="38"/>
      <c r="J17" s="39"/>
      <c r="L17" s="39"/>
    </row>
    <row r="18" spans="1:12" ht="19.5" customHeight="1">
      <c r="A18" s="32"/>
      <c r="B18" s="34" t="s">
        <v>101</v>
      </c>
      <c r="C18" s="33"/>
      <c r="D18" s="33"/>
      <c r="E18" s="33"/>
      <c r="F18" s="30"/>
      <c r="H18" s="38"/>
      <c r="I18" s="38"/>
      <c r="J18" s="39"/>
      <c r="L18" s="39"/>
    </row>
    <row r="19" spans="1:12" ht="19.5" customHeight="1">
      <c r="A19" s="42">
        <v>4</v>
      </c>
      <c r="B19" s="43" t="s">
        <v>102</v>
      </c>
      <c r="C19" s="44">
        <v>26712</v>
      </c>
      <c r="D19" s="44">
        <v>98595</v>
      </c>
      <c r="E19" s="44">
        <v>150000</v>
      </c>
      <c r="F19" s="30"/>
      <c r="H19" s="38"/>
      <c r="I19" s="41"/>
      <c r="J19" s="35"/>
      <c r="L19" s="35"/>
    </row>
    <row r="20" spans="1:12" ht="19.5" customHeight="1">
      <c r="A20" s="42">
        <v>5</v>
      </c>
      <c r="B20" s="43" t="s">
        <v>103</v>
      </c>
      <c r="C20" s="45"/>
      <c r="D20" s="45">
        <v>15000</v>
      </c>
      <c r="E20" s="45">
        <v>20000</v>
      </c>
      <c r="F20" s="30"/>
      <c r="H20" s="38"/>
      <c r="I20" s="41"/>
      <c r="J20" s="35"/>
      <c r="L20" s="35"/>
    </row>
    <row r="21" spans="1:12" ht="19.5" customHeight="1">
      <c r="A21" s="42">
        <v>6</v>
      </c>
      <c r="B21" s="43" t="s">
        <v>105</v>
      </c>
      <c r="C21" s="45"/>
      <c r="D21" s="45">
        <v>30000</v>
      </c>
      <c r="E21" s="45">
        <v>25000</v>
      </c>
      <c r="F21" s="30"/>
      <c r="H21" s="38"/>
      <c r="I21" s="38"/>
      <c r="J21" s="39"/>
      <c r="L21" s="39"/>
    </row>
    <row r="22" spans="1:12" ht="19.5" customHeight="1">
      <c r="A22" s="32">
        <v>7</v>
      </c>
      <c r="B22" s="30" t="s">
        <v>107</v>
      </c>
      <c r="C22" s="33"/>
      <c r="D22" s="33">
        <v>45500</v>
      </c>
      <c r="E22" s="33"/>
      <c r="F22" s="30"/>
      <c r="H22" s="38"/>
      <c r="I22" s="41"/>
      <c r="J22" s="39"/>
      <c r="L22" s="39"/>
    </row>
    <row r="23" spans="1:12" ht="19.5" customHeight="1">
      <c r="A23" s="46"/>
      <c r="B23" s="46"/>
      <c r="C23" s="47"/>
      <c r="D23" s="47"/>
      <c r="E23" s="47"/>
      <c r="F23" s="30"/>
      <c r="J23" s="39"/>
      <c r="L23" s="39"/>
    </row>
    <row r="24" spans="1:12" s="36" customFormat="1" ht="19.5" customHeight="1">
      <c r="A24" s="48"/>
      <c r="B24" s="49" t="s">
        <v>108</v>
      </c>
      <c r="C24" s="50"/>
      <c r="D24" s="50">
        <v>242000</v>
      </c>
      <c r="E24" s="50">
        <f>SUM(E8:E22)</f>
        <v>519637</v>
      </c>
      <c r="F24" s="46"/>
      <c r="J24" s="51"/>
      <c r="L24" s="51"/>
    </row>
    <row r="25" ht="16.5">
      <c r="B25" s="52"/>
    </row>
    <row r="26" ht="16.5">
      <c r="B26" s="52"/>
    </row>
    <row r="27" ht="16.5">
      <c r="B27" s="52"/>
    </row>
    <row r="40" ht="16.5">
      <c r="B40" s="53"/>
    </row>
    <row r="47" ht="16.5">
      <c r="F47" s="54"/>
    </row>
    <row r="49" spans="2:6" ht="16.5">
      <c r="B49" s="53"/>
      <c r="F49" s="36"/>
    </row>
    <row r="52" spans="2:6" ht="16.5">
      <c r="B52" s="53"/>
      <c r="F52" s="36"/>
    </row>
    <row r="54" ht="16.5">
      <c r="F54" s="55"/>
    </row>
    <row r="55" spans="2:6" ht="16.5">
      <c r="B55" s="56"/>
      <c r="F55" s="57"/>
    </row>
    <row r="56" spans="2:6" ht="16.5">
      <c r="B56" s="53"/>
      <c r="F56" s="55"/>
    </row>
    <row r="57" spans="2:6" ht="16.5">
      <c r="B57" s="53"/>
      <c r="F57" s="55"/>
    </row>
    <row r="58" ht="16.5">
      <c r="F58" s="55"/>
    </row>
  </sheetData>
  <sheetProtection/>
  <mergeCells count="3">
    <mergeCell ref="C3:D3"/>
    <mergeCell ref="E3:E5"/>
    <mergeCell ref="F3:F5"/>
  </mergeCells>
  <printOptions/>
  <pageMargins left="0.37" right="0.39"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Y72"/>
  <sheetViews>
    <sheetView zoomScale="115" zoomScaleNormal="115" zoomScalePageLayoutView="0" workbookViewId="0" topLeftCell="A34">
      <selection activeCell="B13" sqref="B13"/>
    </sheetView>
  </sheetViews>
  <sheetFormatPr defaultColWidth="9.140625" defaultRowHeight="18" customHeight="1"/>
  <cols>
    <col min="1" max="1" width="4.7109375" style="130" customWidth="1"/>
    <col min="2" max="2" width="18.421875" style="131" customWidth="1"/>
    <col min="3" max="3" width="6.8515625" style="132" hidden="1" customWidth="1"/>
    <col min="4" max="4" width="7.00390625" style="132" customWidth="1"/>
    <col min="5" max="5" width="8.57421875" style="132" customWidth="1"/>
    <col min="6" max="6" width="5.7109375" style="132" customWidth="1"/>
    <col min="7" max="7" width="6.421875" style="133" bestFit="1" customWidth="1"/>
    <col min="8" max="8" width="7.00390625" style="133" customWidth="1"/>
    <col min="9" max="9" width="8.421875" style="133" customWidth="1"/>
    <col min="10" max="10" width="7.140625" style="133" customWidth="1"/>
    <col min="11" max="11" width="7.28125" style="133" customWidth="1"/>
    <col min="12" max="12" width="7.140625" style="133" customWidth="1"/>
    <col min="13" max="13" width="6.57421875" style="133" customWidth="1"/>
    <col min="14" max="14" width="7.57421875" style="133" customWidth="1"/>
    <col min="15" max="16" width="7.421875" style="133" customWidth="1"/>
    <col min="17" max="17" width="6.7109375" style="133" customWidth="1"/>
    <col min="18" max="18" width="6.8515625" style="133" customWidth="1"/>
    <col min="19" max="20" width="7.7109375" style="133" customWidth="1"/>
    <col min="21" max="21" width="6.00390625" style="133" bestFit="1" customWidth="1"/>
    <col min="22" max="16384" width="9.140625" style="58" customWidth="1"/>
  </cols>
  <sheetData>
    <row r="1" spans="1:21" ht="42.75" customHeight="1">
      <c r="A1" s="176" t="s">
        <v>109</v>
      </c>
      <c r="B1" s="176"/>
      <c r="C1" s="176"/>
      <c r="D1" s="176"/>
      <c r="E1" s="176"/>
      <c r="F1" s="176"/>
      <c r="G1" s="176"/>
      <c r="H1" s="176"/>
      <c r="I1" s="176"/>
      <c r="J1" s="176"/>
      <c r="K1" s="176"/>
      <c r="L1" s="176"/>
      <c r="M1" s="176"/>
      <c r="N1" s="176"/>
      <c r="O1" s="176"/>
      <c r="P1" s="176"/>
      <c r="Q1" s="176"/>
      <c r="R1" s="176"/>
      <c r="S1" s="176"/>
      <c r="T1" s="176"/>
      <c r="U1" s="176"/>
    </row>
    <row r="2" spans="1:21" s="59" customFormat="1" ht="18" customHeight="1">
      <c r="A2" s="177" t="s">
        <v>110</v>
      </c>
      <c r="B2" s="177"/>
      <c r="C2" s="177"/>
      <c r="D2" s="177"/>
      <c r="E2" s="177"/>
      <c r="F2" s="177"/>
      <c r="G2" s="177"/>
      <c r="H2" s="177"/>
      <c r="I2" s="177"/>
      <c r="J2" s="177"/>
      <c r="K2" s="177"/>
      <c r="L2" s="177"/>
      <c r="M2" s="177"/>
      <c r="N2" s="177"/>
      <c r="O2" s="177"/>
      <c r="P2" s="177"/>
      <c r="Q2" s="177"/>
      <c r="R2" s="177"/>
      <c r="S2" s="177"/>
      <c r="T2" s="177"/>
      <c r="U2" s="177"/>
    </row>
    <row r="3" spans="1:21" s="61" customFormat="1" ht="45" customHeight="1">
      <c r="A3" s="178" t="s">
        <v>41</v>
      </c>
      <c r="B3" s="178" t="s">
        <v>111</v>
      </c>
      <c r="C3" s="178" t="s">
        <v>112</v>
      </c>
      <c r="D3" s="178" t="s">
        <v>113</v>
      </c>
      <c r="E3" s="178" t="s">
        <v>114</v>
      </c>
      <c r="F3" s="181" t="s">
        <v>115</v>
      </c>
      <c r="G3" s="181"/>
      <c r="H3" s="181"/>
      <c r="I3" s="182" t="s">
        <v>116</v>
      </c>
      <c r="J3" s="183"/>
      <c r="K3" s="184" t="s">
        <v>117</v>
      </c>
      <c r="L3" s="185"/>
      <c r="M3" s="184" t="s">
        <v>118</v>
      </c>
      <c r="N3" s="185"/>
      <c r="O3" s="184" t="s">
        <v>119</v>
      </c>
      <c r="P3" s="185"/>
      <c r="Q3" s="184" t="s">
        <v>120</v>
      </c>
      <c r="R3" s="188"/>
      <c r="S3" s="182" t="s">
        <v>121</v>
      </c>
      <c r="T3" s="183"/>
      <c r="U3" s="178" t="s">
        <v>87</v>
      </c>
    </row>
    <row r="4" spans="1:21" s="61" customFormat="1" ht="18" customHeight="1">
      <c r="A4" s="179"/>
      <c r="B4" s="179"/>
      <c r="C4" s="179"/>
      <c r="D4" s="179"/>
      <c r="E4" s="179"/>
      <c r="F4" s="181" t="s">
        <v>122</v>
      </c>
      <c r="G4" s="181" t="s">
        <v>123</v>
      </c>
      <c r="H4" s="181"/>
      <c r="I4" s="181" t="s">
        <v>124</v>
      </c>
      <c r="J4" s="186" t="s">
        <v>125</v>
      </c>
      <c r="K4" s="181" t="s">
        <v>124</v>
      </c>
      <c r="L4" s="186" t="s">
        <v>125</v>
      </c>
      <c r="M4" s="181" t="s">
        <v>124</v>
      </c>
      <c r="N4" s="186" t="s">
        <v>125</v>
      </c>
      <c r="O4" s="181" t="s">
        <v>124</v>
      </c>
      <c r="P4" s="186" t="s">
        <v>125</v>
      </c>
      <c r="Q4" s="181" t="s">
        <v>124</v>
      </c>
      <c r="R4" s="186" t="s">
        <v>125</v>
      </c>
      <c r="S4" s="181" t="s">
        <v>124</v>
      </c>
      <c r="T4" s="186" t="s">
        <v>126</v>
      </c>
      <c r="U4" s="179"/>
    </row>
    <row r="5" spans="1:21" s="61" customFormat="1" ht="18" customHeight="1">
      <c r="A5" s="179"/>
      <c r="B5" s="179"/>
      <c r="C5" s="179"/>
      <c r="D5" s="179"/>
      <c r="E5" s="179"/>
      <c r="F5" s="181"/>
      <c r="G5" s="181" t="s">
        <v>124</v>
      </c>
      <c r="H5" s="186" t="s">
        <v>125</v>
      </c>
      <c r="I5" s="181"/>
      <c r="J5" s="187"/>
      <c r="K5" s="181"/>
      <c r="L5" s="187"/>
      <c r="M5" s="181"/>
      <c r="N5" s="187"/>
      <c r="O5" s="181"/>
      <c r="P5" s="187"/>
      <c r="Q5" s="181"/>
      <c r="R5" s="187"/>
      <c r="S5" s="181"/>
      <c r="T5" s="187"/>
      <c r="U5" s="179"/>
    </row>
    <row r="6" spans="1:21" s="61" customFormat="1" ht="15.75" customHeight="1">
      <c r="A6" s="180"/>
      <c r="B6" s="180"/>
      <c r="C6" s="180"/>
      <c r="D6" s="180"/>
      <c r="E6" s="180"/>
      <c r="F6" s="181"/>
      <c r="G6" s="190"/>
      <c r="H6" s="163"/>
      <c r="I6" s="181"/>
      <c r="J6" s="163"/>
      <c r="K6" s="181"/>
      <c r="L6" s="163"/>
      <c r="M6" s="181"/>
      <c r="N6" s="163"/>
      <c r="O6" s="181"/>
      <c r="P6" s="163"/>
      <c r="Q6" s="181"/>
      <c r="R6" s="163"/>
      <c r="S6" s="181"/>
      <c r="T6" s="163"/>
      <c r="U6" s="180"/>
    </row>
    <row r="7" spans="1:21" s="63" customFormat="1" ht="18" customHeight="1">
      <c r="A7" s="62">
        <v>1</v>
      </c>
      <c r="B7" s="62">
        <v>2</v>
      </c>
      <c r="C7" s="62">
        <v>3</v>
      </c>
      <c r="D7" s="62">
        <v>4</v>
      </c>
      <c r="E7" s="62">
        <v>5</v>
      </c>
      <c r="F7" s="62">
        <v>6</v>
      </c>
      <c r="G7" s="62">
        <v>7</v>
      </c>
      <c r="H7" s="62">
        <v>8</v>
      </c>
      <c r="I7" s="62">
        <v>9</v>
      </c>
      <c r="J7" s="60">
        <v>10</v>
      </c>
      <c r="K7" s="62">
        <v>11</v>
      </c>
      <c r="L7" s="62">
        <v>12</v>
      </c>
      <c r="M7" s="62">
        <v>13</v>
      </c>
      <c r="N7" s="62">
        <v>14</v>
      </c>
      <c r="O7" s="62">
        <v>15</v>
      </c>
      <c r="P7" s="62">
        <v>16</v>
      </c>
      <c r="Q7" s="62">
        <v>17</v>
      </c>
      <c r="R7" s="62">
        <v>18</v>
      </c>
      <c r="S7" s="62">
        <v>19</v>
      </c>
      <c r="T7" s="60">
        <v>20</v>
      </c>
      <c r="U7" s="62">
        <v>21</v>
      </c>
    </row>
    <row r="8" spans="1:23" ht="16.5" customHeight="1">
      <c r="A8" s="64"/>
      <c r="B8" s="65" t="s">
        <v>127</v>
      </c>
      <c r="C8" s="65"/>
      <c r="D8" s="65"/>
      <c r="E8" s="65"/>
      <c r="F8" s="65"/>
      <c r="G8" s="66"/>
      <c r="H8" s="66"/>
      <c r="I8" s="67">
        <f aca="true" t="shared" si="0" ref="I8:R8">I9+I11+I15</f>
        <v>47155.75</v>
      </c>
      <c r="J8" s="67">
        <f t="shared" si="0"/>
        <v>47155.75</v>
      </c>
      <c r="K8" s="67">
        <f t="shared" si="0"/>
        <v>18155.75</v>
      </c>
      <c r="L8" s="67">
        <f t="shared" si="0"/>
        <v>18155.75</v>
      </c>
      <c r="M8" s="67">
        <f t="shared" si="0"/>
        <v>0</v>
      </c>
      <c r="N8" s="67">
        <f t="shared" si="0"/>
        <v>0</v>
      </c>
      <c r="O8" s="67">
        <f t="shared" si="0"/>
        <v>50155.75</v>
      </c>
      <c r="P8" s="67">
        <f t="shared" si="0"/>
        <v>50155.75</v>
      </c>
      <c r="Q8" s="67">
        <f t="shared" si="0"/>
        <v>25000</v>
      </c>
      <c r="R8" s="67">
        <f t="shared" si="0"/>
        <v>25000</v>
      </c>
      <c r="S8" s="67">
        <f>S9+S11+S15+S23+S47+S38</f>
        <v>268657.15</v>
      </c>
      <c r="T8" s="67">
        <f>T9+T11+T15+T23+T47+T38</f>
        <v>268657.15</v>
      </c>
      <c r="U8" s="66"/>
      <c r="W8" s="68"/>
    </row>
    <row r="9" spans="1:21" s="73" customFormat="1" ht="2.25" customHeight="1" hidden="1">
      <c r="A9" s="69" t="s">
        <v>128</v>
      </c>
      <c r="B9" s="70" t="s">
        <v>129</v>
      </c>
      <c r="C9" s="71" t="s">
        <v>130</v>
      </c>
      <c r="D9" s="71"/>
      <c r="E9" s="71">
        <v>2012</v>
      </c>
      <c r="F9" s="71"/>
      <c r="G9" s="72"/>
      <c r="H9" s="72"/>
      <c r="I9" s="72">
        <v>0</v>
      </c>
      <c r="J9" s="72">
        <v>0</v>
      </c>
      <c r="K9" s="72">
        <f>L9</f>
        <v>0</v>
      </c>
      <c r="L9" s="72">
        <f>J9</f>
        <v>0</v>
      </c>
      <c r="M9" s="72">
        <f>K9</f>
        <v>0</v>
      </c>
      <c r="N9" s="72">
        <f>L9</f>
        <v>0</v>
      </c>
      <c r="O9" s="72">
        <f>M9</f>
        <v>0</v>
      </c>
      <c r="P9" s="72">
        <f>N9</f>
        <v>0</v>
      </c>
      <c r="Q9" s="72">
        <v>0</v>
      </c>
      <c r="R9" s="72">
        <v>0</v>
      </c>
      <c r="S9" s="72">
        <f>T9</f>
        <v>0</v>
      </c>
      <c r="T9" s="72">
        <v>0</v>
      </c>
      <c r="U9" s="72"/>
    </row>
    <row r="10" spans="1:21" s="78" customFormat="1" ht="18" customHeight="1">
      <c r="A10" s="74" t="s">
        <v>128</v>
      </c>
      <c r="B10" s="75" t="s">
        <v>131</v>
      </c>
      <c r="C10" s="76"/>
      <c r="D10" s="76"/>
      <c r="E10" s="76"/>
      <c r="F10" s="76"/>
      <c r="G10" s="77"/>
      <c r="H10" s="77"/>
      <c r="I10" s="77"/>
      <c r="J10" s="77"/>
      <c r="K10" s="77"/>
      <c r="L10" s="77"/>
      <c r="M10" s="77"/>
      <c r="N10" s="77"/>
      <c r="O10" s="77"/>
      <c r="P10" s="77"/>
      <c r="Q10" s="77"/>
      <c r="R10" s="77"/>
      <c r="S10" s="77"/>
      <c r="T10" s="77"/>
      <c r="U10" s="77"/>
    </row>
    <row r="11" spans="1:21" s="84" customFormat="1" ht="18" customHeight="1">
      <c r="A11" s="74" t="s">
        <v>42</v>
      </c>
      <c r="B11" s="79" t="s">
        <v>132</v>
      </c>
      <c r="C11" s="80"/>
      <c r="D11" s="80"/>
      <c r="E11" s="80"/>
      <c r="F11" s="80"/>
      <c r="G11" s="81"/>
      <c r="H11" s="81"/>
      <c r="I11" s="82">
        <f aca="true" t="shared" si="1" ref="I11:R11">I12+I14</f>
        <v>4155.75</v>
      </c>
      <c r="J11" s="82">
        <f t="shared" si="1"/>
        <v>4155.75</v>
      </c>
      <c r="K11" s="82">
        <f t="shared" si="1"/>
        <v>4155.75</v>
      </c>
      <c r="L11" s="82">
        <f t="shared" si="1"/>
        <v>4155.75</v>
      </c>
      <c r="M11" s="82">
        <f t="shared" si="1"/>
        <v>0</v>
      </c>
      <c r="N11" s="82">
        <f t="shared" si="1"/>
        <v>0</v>
      </c>
      <c r="O11" s="82">
        <f t="shared" si="1"/>
        <v>4155.75</v>
      </c>
      <c r="P11" s="82">
        <f t="shared" si="1"/>
        <v>4155.75</v>
      </c>
      <c r="Q11" s="82">
        <f t="shared" si="1"/>
        <v>3000</v>
      </c>
      <c r="R11" s="82">
        <f t="shared" si="1"/>
        <v>3000</v>
      </c>
      <c r="S11" s="82">
        <f>T11</f>
        <v>1155.75</v>
      </c>
      <c r="T11" s="82">
        <f>T14</f>
        <v>1155.75</v>
      </c>
      <c r="U11" s="83"/>
    </row>
    <row r="12" spans="1:21" s="84" customFormat="1" ht="18" customHeight="1" hidden="1">
      <c r="A12" s="85"/>
      <c r="B12" s="86"/>
      <c r="C12" s="87"/>
      <c r="D12" s="87"/>
      <c r="E12" s="87"/>
      <c r="F12" s="87"/>
      <c r="G12" s="88"/>
      <c r="H12" s="88"/>
      <c r="I12" s="88"/>
      <c r="J12" s="88"/>
      <c r="K12" s="88"/>
      <c r="L12" s="88"/>
      <c r="M12" s="88"/>
      <c r="N12" s="88"/>
      <c r="O12" s="88"/>
      <c r="P12" s="88"/>
      <c r="Q12" s="88"/>
      <c r="R12" s="88"/>
      <c r="S12" s="88"/>
      <c r="T12" s="81"/>
      <c r="U12" s="81"/>
    </row>
    <row r="13" spans="1:21" s="84" customFormat="1" ht="18" customHeight="1">
      <c r="A13" s="89"/>
      <c r="B13" s="90" t="s">
        <v>133</v>
      </c>
      <c r="C13" s="80"/>
      <c r="D13" s="80"/>
      <c r="E13" s="80"/>
      <c r="F13" s="80"/>
      <c r="G13" s="81"/>
      <c r="H13" s="81"/>
      <c r="I13" s="81"/>
      <c r="J13" s="81"/>
      <c r="K13" s="81"/>
      <c r="L13" s="81"/>
      <c r="M13" s="81"/>
      <c r="N13" s="81"/>
      <c r="O13" s="81"/>
      <c r="P13" s="81"/>
      <c r="Q13" s="81"/>
      <c r="R13" s="81"/>
      <c r="S13" s="81">
        <f>T13</f>
        <v>1155.75</v>
      </c>
      <c r="T13" s="81">
        <f>T14</f>
        <v>1155.75</v>
      </c>
      <c r="U13" s="81"/>
    </row>
    <row r="14" spans="1:23" ht="21.75" customHeight="1">
      <c r="A14" s="85">
        <v>1</v>
      </c>
      <c r="B14" s="91" t="s">
        <v>134</v>
      </c>
      <c r="C14" s="87" t="s">
        <v>135</v>
      </c>
      <c r="D14" s="87" t="s">
        <v>136</v>
      </c>
      <c r="E14" s="87">
        <v>2012</v>
      </c>
      <c r="F14" s="87">
        <v>406</v>
      </c>
      <c r="G14" s="92">
        <v>5541</v>
      </c>
      <c r="H14" s="92">
        <f>G14*75%</f>
        <v>4155.75</v>
      </c>
      <c r="I14" s="88">
        <f>J14</f>
        <v>4155.75</v>
      </c>
      <c r="J14" s="88">
        <f>K14</f>
        <v>4155.75</v>
      </c>
      <c r="K14" s="88">
        <f>P14</f>
        <v>4155.75</v>
      </c>
      <c r="L14" s="88">
        <f>K14</f>
        <v>4155.75</v>
      </c>
      <c r="M14" s="88">
        <v>0</v>
      </c>
      <c r="N14" s="88">
        <v>0</v>
      </c>
      <c r="O14" s="88">
        <f>H14</f>
        <v>4155.75</v>
      </c>
      <c r="P14" s="88">
        <f>O14</f>
        <v>4155.75</v>
      </c>
      <c r="Q14" s="88">
        <f>R14</f>
        <v>3000</v>
      </c>
      <c r="R14" s="93">
        <v>3000</v>
      </c>
      <c r="S14" s="88">
        <f>H14-Q14</f>
        <v>1155.75</v>
      </c>
      <c r="T14" s="88">
        <f>S14</f>
        <v>1155.75</v>
      </c>
      <c r="U14" s="88"/>
      <c r="W14" s="94"/>
    </row>
    <row r="15" spans="1:21" s="84" customFormat="1" ht="39.75" customHeight="1">
      <c r="A15" s="74" t="s">
        <v>43</v>
      </c>
      <c r="B15" s="79" t="s">
        <v>137</v>
      </c>
      <c r="C15" s="80"/>
      <c r="D15" s="80"/>
      <c r="E15" s="80"/>
      <c r="F15" s="80"/>
      <c r="G15" s="95"/>
      <c r="H15" s="96"/>
      <c r="I15" s="82">
        <f>I17+I18+I19+I20+I21+I22</f>
        <v>43000</v>
      </c>
      <c r="J15" s="82">
        <f aca="true" t="shared" si="2" ref="J15:T15">J17+J18+J19+J20+J21+J22</f>
        <v>43000</v>
      </c>
      <c r="K15" s="82">
        <f t="shared" si="2"/>
        <v>14000</v>
      </c>
      <c r="L15" s="82">
        <f t="shared" si="2"/>
        <v>14000</v>
      </c>
      <c r="M15" s="82">
        <f t="shared" si="2"/>
        <v>0</v>
      </c>
      <c r="N15" s="82">
        <f t="shared" si="2"/>
        <v>0</v>
      </c>
      <c r="O15" s="82">
        <f t="shared" si="2"/>
        <v>46000</v>
      </c>
      <c r="P15" s="82">
        <f t="shared" si="2"/>
        <v>46000</v>
      </c>
      <c r="Q15" s="82">
        <f t="shared" si="2"/>
        <v>22000</v>
      </c>
      <c r="R15" s="82">
        <f t="shared" si="2"/>
        <v>22000</v>
      </c>
      <c r="S15" s="82">
        <f t="shared" si="2"/>
        <v>49231.4</v>
      </c>
      <c r="T15" s="82">
        <f t="shared" si="2"/>
        <v>49231.4</v>
      </c>
      <c r="U15" s="81"/>
    </row>
    <row r="16" spans="1:21" s="84" customFormat="1" ht="21" customHeight="1">
      <c r="A16" s="89"/>
      <c r="B16" s="79" t="s">
        <v>133</v>
      </c>
      <c r="C16" s="80"/>
      <c r="D16" s="80"/>
      <c r="E16" s="80"/>
      <c r="F16" s="80"/>
      <c r="G16" s="95"/>
      <c r="H16" s="97"/>
      <c r="I16" s="95"/>
      <c r="J16" s="95"/>
      <c r="K16" s="95"/>
      <c r="L16" s="95"/>
      <c r="M16" s="95"/>
      <c r="N16" s="95"/>
      <c r="O16" s="95"/>
      <c r="P16" s="95"/>
      <c r="Q16" s="95"/>
      <c r="R16" s="95"/>
      <c r="S16" s="95">
        <f>T16</f>
        <v>49231.4</v>
      </c>
      <c r="T16" s="95">
        <f>T17+T18+T19+T20+T22</f>
        <v>49231.4</v>
      </c>
      <c r="U16" s="81"/>
    </row>
    <row r="17" spans="1:21" ht="22.5" customHeight="1">
      <c r="A17" s="85">
        <v>1</v>
      </c>
      <c r="B17" s="91" t="s">
        <v>138</v>
      </c>
      <c r="C17" s="87" t="s">
        <v>139</v>
      </c>
      <c r="D17" s="87" t="s">
        <v>140</v>
      </c>
      <c r="E17" s="87" t="s">
        <v>141</v>
      </c>
      <c r="F17" s="87">
        <v>375</v>
      </c>
      <c r="G17" s="98">
        <v>62753</v>
      </c>
      <c r="H17" s="98">
        <f>G17*60%</f>
        <v>37651.799999999996</v>
      </c>
      <c r="I17" s="98">
        <f>J17</f>
        <v>8000</v>
      </c>
      <c r="J17" s="98">
        <v>8000</v>
      </c>
      <c r="K17" s="98">
        <f>L17</f>
        <v>2000</v>
      </c>
      <c r="L17" s="98">
        <v>2000</v>
      </c>
      <c r="M17" s="98">
        <v>0</v>
      </c>
      <c r="N17" s="98">
        <v>0</v>
      </c>
      <c r="O17" s="98">
        <f>P17</f>
        <v>8000</v>
      </c>
      <c r="P17" s="98">
        <f>J17</f>
        <v>8000</v>
      </c>
      <c r="Q17" s="98">
        <f>R17</f>
        <v>3000</v>
      </c>
      <c r="R17" s="98">
        <v>3000</v>
      </c>
      <c r="S17" s="98">
        <f>T17</f>
        <v>5000</v>
      </c>
      <c r="T17" s="98">
        <f>J17-Q17</f>
        <v>5000</v>
      </c>
      <c r="U17" s="88"/>
    </row>
    <row r="18" spans="1:21" ht="22.5">
      <c r="A18" s="85">
        <v>2</v>
      </c>
      <c r="B18" s="91" t="s">
        <v>142</v>
      </c>
      <c r="C18" s="87" t="s">
        <v>143</v>
      </c>
      <c r="D18" s="87" t="s">
        <v>144</v>
      </c>
      <c r="E18" s="87" t="s">
        <v>141</v>
      </c>
      <c r="F18" s="87">
        <v>509</v>
      </c>
      <c r="G18" s="98">
        <v>53443</v>
      </c>
      <c r="H18" s="98">
        <f>G18*60%</f>
        <v>32065.8</v>
      </c>
      <c r="I18" s="98">
        <f>J18</f>
        <v>15000</v>
      </c>
      <c r="J18" s="98">
        <v>15000</v>
      </c>
      <c r="K18" s="98">
        <f>L18</f>
        <v>8000</v>
      </c>
      <c r="L18" s="98">
        <v>8000</v>
      </c>
      <c r="M18" s="98">
        <v>0</v>
      </c>
      <c r="N18" s="98">
        <v>0</v>
      </c>
      <c r="O18" s="98">
        <v>15000</v>
      </c>
      <c r="P18" s="98">
        <f>O18</f>
        <v>15000</v>
      </c>
      <c r="Q18" s="98">
        <f>R18</f>
        <v>8000</v>
      </c>
      <c r="R18" s="98">
        <f>5000+3000</f>
        <v>8000</v>
      </c>
      <c r="S18" s="98">
        <f>T18</f>
        <v>7000</v>
      </c>
      <c r="T18" s="98">
        <f>J18-R18</f>
        <v>7000</v>
      </c>
      <c r="U18" s="88"/>
    </row>
    <row r="19" spans="1:21" ht="20.25" customHeight="1">
      <c r="A19" s="85">
        <v>2</v>
      </c>
      <c r="B19" s="91" t="s">
        <v>145</v>
      </c>
      <c r="C19" s="87" t="s">
        <v>146</v>
      </c>
      <c r="D19" s="87" t="s">
        <v>144</v>
      </c>
      <c r="E19" s="87" t="s">
        <v>141</v>
      </c>
      <c r="F19" s="87">
        <v>379</v>
      </c>
      <c r="G19" s="98">
        <v>36000</v>
      </c>
      <c r="H19" s="98">
        <v>21600</v>
      </c>
      <c r="I19" s="98">
        <f>J19</f>
        <v>10000</v>
      </c>
      <c r="J19" s="98">
        <v>10000</v>
      </c>
      <c r="K19" s="98">
        <f>L19</f>
        <v>1000</v>
      </c>
      <c r="L19" s="98">
        <v>1000</v>
      </c>
      <c r="M19" s="98">
        <v>0</v>
      </c>
      <c r="N19" s="98">
        <v>0</v>
      </c>
      <c r="O19" s="98">
        <f>I19</f>
        <v>10000</v>
      </c>
      <c r="P19" s="98">
        <f>J19</f>
        <v>10000</v>
      </c>
      <c r="Q19" s="98">
        <f>R19</f>
        <v>3000</v>
      </c>
      <c r="R19" s="98">
        <v>3000</v>
      </c>
      <c r="S19" s="98">
        <f>T19</f>
        <v>7000</v>
      </c>
      <c r="T19" s="98">
        <f>I19-Q19</f>
        <v>7000</v>
      </c>
      <c r="U19" s="88"/>
    </row>
    <row r="20" spans="1:21" ht="24" customHeight="1">
      <c r="A20" s="85">
        <v>3</v>
      </c>
      <c r="B20" s="91" t="s">
        <v>147</v>
      </c>
      <c r="C20" s="87" t="s">
        <v>148</v>
      </c>
      <c r="D20" s="87" t="s">
        <v>149</v>
      </c>
      <c r="E20" s="87" t="s">
        <v>141</v>
      </c>
      <c r="F20" s="87"/>
      <c r="G20" s="98">
        <v>38850</v>
      </c>
      <c r="H20" s="98">
        <f>G20*60%</f>
        <v>23310</v>
      </c>
      <c r="I20" s="98">
        <f>J20</f>
        <v>7000</v>
      </c>
      <c r="J20" s="98">
        <v>7000</v>
      </c>
      <c r="K20" s="98">
        <f>L20</f>
        <v>3000</v>
      </c>
      <c r="L20" s="98">
        <v>3000</v>
      </c>
      <c r="M20" s="98">
        <v>0</v>
      </c>
      <c r="N20" s="98">
        <v>0</v>
      </c>
      <c r="O20" s="98">
        <f>P20</f>
        <v>7000</v>
      </c>
      <c r="P20" s="98">
        <f>J20</f>
        <v>7000</v>
      </c>
      <c r="Q20" s="98">
        <f>R20</f>
        <v>5000</v>
      </c>
      <c r="R20" s="98">
        <f>2500+2500</f>
        <v>5000</v>
      </c>
      <c r="S20" s="98">
        <f>T20</f>
        <v>18310</v>
      </c>
      <c r="T20" s="98">
        <f>H20-R20</f>
        <v>18310</v>
      </c>
      <c r="U20" s="88"/>
    </row>
    <row r="21" spans="1:21" ht="24" customHeight="1">
      <c r="A21" s="85">
        <v>4</v>
      </c>
      <c r="B21" s="86" t="s">
        <v>150</v>
      </c>
      <c r="C21" s="87" t="s">
        <v>151</v>
      </c>
      <c r="D21" s="87"/>
      <c r="E21" s="87" t="s">
        <v>141</v>
      </c>
      <c r="F21" s="191" t="s">
        <v>152</v>
      </c>
      <c r="G21" s="192"/>
      <c r="H21" s="192"/>
      <c r="I21" s="192"/>
      <c r="J21" s="192"/>
      <c r="K21" s="192"/>
      <c r="L21" s="192"/>
      <c r="M21" s="192"/>
      <c r="N21" s="192"/>
      <c r="O21" s="192"/>
      <c r="P21" s="192"/>
      <c r="Q21" s="192"/>
      <c r="R21" s="192"/>
      <c r="S21" s="192"/>
      <c r="T21" s="192"/>
      <c r="U21" s="193"/>
    </row>
    <row r="22" spans="1:25" ht="22.5" customHeight="1">
      <c r="A22" s="99">
        <v>5</v>
      </c>
      <c r="B22" s="100" t="s">
        <v>153</v>
      </c>
      <c r="C22" s="101" t="s">
        <v>154</v>
      </c>
      <c r="D22" s="87" t="s">
        <v>155</v>
      </c>
      <c r="E22" s="101" t="s">
        <v>156</v>
      </c>
      <c r="F22" s="101"/>
      <c r="G22" s="102">
        <v>24869</v>
      </c>
      <c r="H22" s="92">
        <f>G22*60%</f>
        <v>14921.4</v>
      </c>
      <c r="I22" s="92">
        <f>J22</f>
        <v>3000</v>
      </c>
      <c r="J22" s="92">
        <v>3000</v>
      </c>
      <c r="K22" s="92"/>
      <c r="L22" s="92"/>
      <c r="M22" s="92"/>
      <c r="N22" s="92"/>
      <c r="O22" s="92">
        <f>P22</f>
        <v>6000</v>
      </c>
      <c r="P22" s="92">
        <v>6000</v>
      </c>
      <c r="Q22" s="92">
        <f>R22</f>
        <v>3000</v>
      </c>
      <c r="R22" s="92">
        <f>J22</f>
        <v>3000</v>
      </c>
      <c r="S22" s="92">
        <f aca="true" t="shared" si="3" ref="S22:S37">T22</f>
        <v>11921.4</v>
      </c>
      <c r="T22" s="92">
        <f>H22-Q22</f>
        <v>11921.4</v>
      </c>
      <c r="U22" s="103"/>
      <c r="W22" s="58" t="s">
        <v>106</v>
      </c>
      <c r="X22" s="58" t="s">
        <v>104</v>
      </c>
      <c r="Y22" s="58" t="s">
        <v>157</v>
      </c>
    </row>
    <row r="23" spans="1:25" s="78" customFormat="1" ht="26.25" customHeight="1">
      <c r="A23" s="104" t="s">
        <v>45</v>
      </c>
      <c r="B23" s="79" t="s">
        <v>158</v>
      </c>
      <c r="C23" s="105"/>
      <c r="D23" s="105"/>
      <c r="E23" s="105"/>
      <c r="F23" s="105"/>
      <c r="G23" s="106"/>
      <c r="H23" s="96"/>
      <c r="I23" s="96"/>
      <c r="J23" s="96"/>
      <c r="K23" s="96"/>
      <c r="L23" s="96"/>
      <c r="M23" s="96"/>
      <c r="N23" s="96"/>
      <c r="O23" s="96"/>
      <c r="P23" s="96"/>
      <c r="Q23" s="96"/>
      <c r="R23" s="96"/>
      <c r="S23" s="96">
        <f t="shared" si="3"/>
        <v>215910.00000000003</v>
      </c>
      <c r="T23" s="96">
        <f>T24+T27</f>
        <v>215910.00000000003</v>
      </c>
      <c r="U23" s="107"/>
      <c r="V23" s="78" t="s">
        <v>159</v>
      </c>
      <c r="W23" s="78">
        <f>S28+S29+S31+S30+S32+S33+S34+S35+S36+S37+S43+S44+S45+S46+S47</f>
        <v>198272.72000000003</v>
      </c>
      <c r="X23" s="78">
        <f>'[1]Sheet4'!$M$16</f>
        <v>10750</v>
      </c>
      <c r="Y23" s="78">
        <f>W23+X23</f>
        <v>209022.72000000003</v>
      </c>
    </row>
    <row r="24" spans="1:21" s="84" customFormat="1" ht="26.25" customHeight="1">
      <c r="A24" s="108"/>
      <c r="B24" s="79" t="s">
        <v>133</v>
      </c>
      <c r="C24" s="109"/>
      <c r="D24" s="109"/>
      <c r="E24" s="109"/>
      <c r="F24" s="109"/>
      <c r="G24" s="110"/>
      <c r="H24" s="97"/>
      <c r="I24" s="97"/>
      <c r="J24" s="97"/>
      <c r="K24" s="97"/>
      <c r="L24" s="97"/>
      <c r="M24" s="97"/>
      <c r="N24" s="97"/>
      <c r="O24" s="97"/>
      <c r="P24" s="97"/>
      <c r="Q24" s="97"/>
      <c r="R24" s="97"/>
      <c r="S24" s="97">
        <f t="shared" si="3"/>
        <v>19637.28</v>
      </c>
      <c r="T24" s="97">
        <f>T25+T26</f>
        <v>19637.28</v>
      </c>
      <c r="U24" s="111"/>
    </row>
    <row r="25" spans="1:25" ht="26.25" customHeight="1">
      <c r="A25" s="99">
        <v>1</v>
      </c>
      <c r="B25" s="91" t="s">
        <v>160</v>
      </c>
      <c r="C25" s="101" t="s">
        <v>161</v>
      </c>
      <c r="D25" s="101" t="s">
        <v>162</v>
      </c>
      <c r="E25" s="101" t="s">
        <v>163</v>
      </c>
      <c r="F25" s="101"/>
      <c r="G25" s="102">
        <v>24000</v>
      </c>
      <c r="H25" s="92">
        <f>G25*60%</f>
        <v>14400</v>
      </c>
      <c r="I25" s="92"/>
      <c r="J25" s="92"/>
      <c r="K25" s="92"/>
      <c r="L25" s="92"/>
      <c r="M25" s="92"/>
      <c r="N25" s="92"/>
      <c r="O25" s="92">
        <f>P25</f>
        <v>2000</v>
      </c>
      <c r="P25" s="92">
        <v>2000</v>
      </c>
      <c r="Q25" s="92"/>
      <c r="R25" s="92"/>
      <c r="S25" s="112">
        <f t="shared" si="3"/>
        <v>8640</v>
      </c>
      <c r="T25" s="112">
        <f>(H25-Q25)*60%</f>
        <v>8640</v>
      </c>
      <c r="U25" s="103"/>
      <c r="V25" s="58" t="s">
        <v>164</v>
      </c>
      <c r="W25" s="58" t="e">
        <f>S11+S15+S25+S26+#REF!+#REF!</f>
        <v>#REF!</v>
      </c>
      <c r="X25" s="58">
        <f>'[1]Sheet4'!$M$17</f>
        <v>230</v>
      </c>
      <c r="Y25" s="58" t="e">
        <f>W25+X25</f>
        <v>#REF!</v>
      </c>
    </row>
    <row r="26" spans="1:25" ht="26.25" customHeight="1">
      <c r="A26" s="99">
        <v>2</v>
      </c>
      <c r="B26" s="91" t="s">
        <v>165</v>
      </c>
      <c r="C26" s="101" t="s">
        <v>166</v>
      </c>
      <c r="D26" s="101" t="s">
        <v>167</v>
      </c>
      <c r="E26" s="101" t="s">
        <v>163</v>
      </c>
      <c r="F26" s="101"/>
      <c r="G26" s="102">
        <v>30548</v>
      </c>
      <c r="H26" s="92">
        <f>G26*60%</f>
        <v>18328.8</v>
      </c>
      <c r="I26" s="92"/>
      <c r="J26" s="92"/>
      <c r="K26" s="92"/>
      <c r="L26" s="92"/>
      <c r="M26" s="92"/>
      <c r="N26" s="92"/>
      <c r="O26" s="92">
        <f aca="true" t="shared" si="4" ref="O26:O33">P26</f>
        <v>2500</v>
      </c>
      <c r="P26" s="92">
        <v>2500</v>
      </c>
      <c r="Q26" s="92"/>
      <c r="R26" s="92"/>
      <c r="S26" s="112">
        <f t="shared" si="3"/>
        <v>10997.279999999999</v>
      </c>
      <c r="T26" s="112">
        <f>(H26-Q26)*60%</f>
        <v>10997.279999999999</v>
      </c>
      <c r="U26" s="103"/>
      <c r="W26" s="113" t="e">
        <f>W23+W25</f>
        <v>#REF!</v>
      </c>
      <c r="X26" s="113">
        <f>X23+X25</f>
        <v>10980</v>
      </c>
      <c r="Y26" s="113" t="e">
        <f>Y23+Y25</f>
        <v>#REF!</v>
      </c>
    </row>
    <row r="27" spans="1:25" s="84" customFormat="1" ht="26.25" customHeight="1">
      <c r="A27" s="108"/>
      <c r="B27" s="79" t="s">
        <v>168</v>
      </c>
      <c r="C27" s="109"/>
      <c r="D27" s="109"/>
      <c r="E27" s="109"/>
      <c r="F27" s="109"/>
      <c r="G27" s="110"/>
      <c r="H27" s="97"/>
      <c r="I27" s="114"/>
      <c r="J27" s="114"/>
      <c r="K27" s="114"/>
      <c r="L27" s="114"/>
      <c r="M27" s="114"/>
      <c r="N27" s="114"/>
      <c r="O27" s="97"/>
      <c r="P27" s="97"/>
      <c r="Q27" s="114"/>
      <c r="R27" s="114"/>
      <c r="S27" s="115">
        <f t="shared" si="3"/>
        <v>196272.72000000003</v>
      </c>
      <c r="T27" s="115">
        <f>SUM(T28:T37)</f>
        <v>196272.72000000003</v>
      </c>
      <c r="U27" s="111"/>
      <c r="W27" s="116"/>
      <c r="X27" s="116"/>
      <c r="Y27" s="116"/>
    </row>
    <row r="28" spans="1:25" ht="26.25" customHeight="1">
      <c r="A28" s="99">
        <v>3</v>
      </c>
      <c r="B28" s="91" t="s">
        <v>169</v>
      </c>
      <c r="C28" s="101" t="s">
        <v>170</v>
      </c>
      <c r="D28" s="101" t="s">
        <v>171</v>
      </c>
      <c r="E28" s="101" t="s">
        <v>172</v>
      </c>
      <c r="F28" s="101"/>
      <c r="G28" s="102">
        <v>29198</v>
      </c>
      <c r="H28" s="92">
        <f>G28*90%</f>
        <v>26278.2</v>
      </c>
      <c r="I28" s="103"/>
      <c r="J28" s="103"/>
      <c r="K28" s="103"/>
      <c r="L28" s="103"/>
      <c r="M28" s="103"/>
      <c r="N28" s="103"/>
      <c r="O28" s="92">
        <f t="shared" si="4"/>
        <v>2500</v>
      </c>
      <c r="P28" s="92">
        <v>2500</v>
      </c>
      <c r="Q28" s="103"/>
      <c r="R28" s="103"/>
      <c r="S28" s="92">
        <f t="shared" si="3"/>
        <v>10511.28</v>
      </c>
      <c r="T28" s="92">
        <f>H28*40%</f>
        <v>10511.28</v>
      </c>
      <c r="U28" s="103"/>
      <c r="V28" s="58" t="s">
        <v>173</v>
      </c>
      <c r="Y28" s="58">
        <f>'[1]Sheet4'!$F$25</f>
        <v>268657</v>
      </c>
    </row>
    <row r="29" spans="1:25" ht="26.25" customHeight="1">
      <c r="A29" s="99">
        <v>4</v>
      </c>
      <c r="B29" s="91" t="s">
        <v>174</v>
      </c>
      <c r="C29" s="101" t="s">
        <v>175</v>
      </c>
      <c r="D29" s="101" t="s">
        <v>176</v>
      </c>
      <c r="E29" s="101" t="s">
        <v>163</v>
      </c>
      <c r="F29" s="101"/>
      <c r="G29" s="102">
        <v>21733</v>
      </c>
      <c r="H29" s="92">
        <f aca="true" t="shared" si="5" ref="H29:H37">G29*90%</f>
        <v>19559.7</v>
      </c>
      <c r="I29" s="103"/>
      <c r="J29" s="103"/>
      <c r="K29" s="103"/>
      <c r="L29" s="103"/>
      <c r="M29" s="103"/>
      <c r="N29" s="103"/>
      <c r="O29" s="92">
        <f t="shared" si="4"/>
        <v>2500</v>
      </c>
      <c r="P29" s="92">
        <v>2500</v>
      </c>
      <c r="Q29" s="103"/>
      <c r="R29" s="103"/>
      <c r="S29" s="92">
        <f t="shared" si="3"/>
        <v>7823.880000000001</v>
      </c>
      <c r="T29" s="92">
        <f aca="true" t="shared" si="6" ref="T29:T37">H29*40%</f>
        <v>7823.880000000001</v>
      </c>
      <c r="U29" s="103"/>
      <c r="V29" s="58" t="s">
        <v>104</v>
      </c>
      <c r="Y29" s="58">
        <f>'[1]Sheet4'!$F$26</f>
        <v>10980</v>
      </c>
    </row>
    <row r="30" spans="1:25" ht="26.25" customHeight="1">
      <c r="A30" s="99">
        <v>5</v>
      </c>
      <c r="B30" s="91" t="s">
        <v>177</v>
      </c>
      <c r="C30" s="101" t="s">
        <v>178</v>
      </c>
      <c r="D30" s="101" t="s">
        <v>179</v>
      </c>
      <c r="E30" s="101" t="s">
        <v>163</v>
      </c>
      <c r="F30" s="101"/>
      <c r="G30" s="102">
        <v>32407</v>
      </c>
      <c r="H30" s="92">
        <f t="shared" si="5"/>
        <v>29166.3</v>
      </c>
      <c r="I30" s="103"/>
      <c r="J30" s="103"/>
      <c r="K30" s="103"/>
      <c r="L30" s="103"/>
      <c r="M30" s="103"/>
      <c r="N30" s="103"/>
      <c r="O30" s="92">
        <f t="shared" si="4"/>
        <v>2500</v>
      </c>
      <c r="P30" s="92">
        <v>2500</v>
      </c>
      <c r="Q30" s="103"/>
      <c r="R30" s="103"/>
      <c r="S30" s="92">
        <f t="shared" si="3"/>
        <v>11666.52</v>
      </c>
      <c r="T30" s="92">
        <f t="shared" si="6"/>
        <v>11666.52</v>
      </c>
      <c r="U30" s="103"/>
      <c r="V30" s="78"/>
      <c r="W30" s="78"/>
      <c r="X30" s="78"/>
      <c r="Y30" s="113">
        <f>Y28+Y29</f>
        <v>279637</v>
      </c>
    </row>
    <row r="31" spans="1:21" ht="36" customHeight="1">
      <c r="A31" s="99">
        <v>6</v>
      </c>
      <c r="B31" s="91" t="s">
        <v>180</v>
      </c>
      <c r="C31" s="101" t="s">
        <v>181</v>
      </c>
      <c r="D31" s="101" t="s">
        <v>182</v>
      </c>
      <c r="E31" s="101" t="s">
        <v>163</v>
      </c>
      <c r="F31" s="101"/>
      <c r="G31" s="102">
        <v>63594</v>
      </c>
      <c r="H31" s="92">
        <f t="shared" si="5"/>
        <v>57234.6</v>
      </c>
      <c r="I31" s="103"/>
      <c r="J31" s="103"/>
      <c r="K31" s="103"/>
      <c r="L31" s="103"/>
      <c r="M31" s="103"/>
      <c r="N31" s="103"/>
      <c r="O31" s="92">
        <f t="shared" si="4"/>
        <v>3000</v>
      </c>
      <c r="P31" s="92">
        <v>3000</v>
      </c>
      <c r="Q31" s="103"/>
      <c r="R31" s="103"/>
      <c r="S31" s="92">
        <f t="shared" si="3"/>
        <v>22893.84</v>
      </c>
      <c r="T31" s="92">
        <f t="shared" si="6"/>
        <v>22893.84</v>
      </c>
      <c r="U31" s="103"/>
    </row>
    <row r="32" spans="1:21" ht="34.5" customHeight="1">
      <c r="A32" s="99">
        <v>7</v>
      </c>
      <c r="B32" s="91" t="s">
        <v>183</v>
      </c>
      <c r="C32" s="101" t="s">
        <v>184</v>
      </c>
      <c r="D32" s="101" t="s">
        <v>185</v>
      </c>
      <c r="E32" s="101" t="s">
        <v>163</v>
      </c>
      <c r="F32" s="101"/>
      <c r="G32" s="102">
        <v>30093</v>
      </c>
      <c r="H32" s="92">
        <f t="shared" si="5"/>
        <v>27083.7</v>
      </c>
      <c r="I32" s="103"/>
      <c r="J32" s="103"/>
      <c r="K32" s="103"/>
      <c r="L32" s="103"/>
      <c r="M32" s="103"/>
      <c r="N32" s="103"/>
      <c r="O32" s="92">
        <f t="shared" si="4"/>
        <v>3000</v>
      </c>
      <c r="P32" s="92">
        <v>3000</v>
      </c>
      <c r="Q32" s="103"/>
      <c r="R32" s="103"/>
      <c r="S32" s="92">
        <f t="shared" si="3"/>
        <v>10833.480000000001</v>
      </c>
      <c r="T32" s="92">
        <f t="shared" si="6"/>
        <v>10833.480000000001</v>
      </c>
      <c r="U32" s="103"/>
    </row>
    <row r="33" spans="1:21" ht="26.25" customHeight="1">
      <c r="A33" s="99">
        <v>8</v>
      </c>
      <c r="B33" s="91" t="s">
        <v>186</v>
      </c>
      <c r="C33" s="101" t="s">
        <v>187</v>
      </c>
      <c r="D33" s="101" t="s">
        <v>188</v>
      </c>
      <c r="E33" s="101" t="s">
        <v>163</v>
      </c>
      <c r="F33" s="101"/>
      <c r="G33" s="102">
        <v>33507</v>
      </c>
      <c r="H33" s="92">
        <f t="shared" si="5"/>
        <v>30156.3</v>
      </c>
      <c r="I33" s="103"/>
      <c r="J33" s="103"/>
      <c r="K33" s="103"/>
      <c r="L33" s="103"/>
      <c r="M33" s="103"/>
      <c r="N33" s="103"/>
      <c r="O33" s="92">
        <f t="shared" si="4"/>
        <v>3000</v>
      </c>
      <c r="P33" s="92">
        <v>3000</v>
      </c>
      <c r="Q33" s="103"/>
      <c r="R33" s="103"/>
      <c r="S33" s="92">
        <f t="shared" si="3"/>
        <v>12062.52</v>
      </c>
      <c r="T33" s="92">
        <f t="shared" si="6"/>
        <v>12062.52</v>
      </c>
      <c r="U33" s="103"/>
    </row>
    <row r="34" spans="1:21" ht="45" customHeight="1">
      <c r="A34" s="99">
        <v>9</v>
      </c>
      <c r="B34" s="91" t="s">
        <v>189</v>
      </c>
      <c r="C34" s="101" t="s">
        <v>190</v>
      </c>
      <c r="D34" s="101" t="s">
        <v>191</v>
      </c>
      <c r="E34" s="101" t="s">
        <v>192</v>
      </c>
      <c r="F34" s="101"/>
      <c r="G34" s="102">
        <v>69918</v>
      </c>
      <c r="H34" s="92">
        <f t="shared" si="5"/>
        <v>62926.200000000004</v>
      </c>
      <c r="I34" s="103"/>
      <c r="J34" s="103"/>
      <c r="K34" s="103"/>
      <c r="L34" s="103"/>
      <c r="M34" s="103"/>
      <c r="N34" s="103"/>
      <c r="O34" s="103"/>
      <c r="P34" s="103"/>
      <c r="Q34" s="103"/>
      <c r="R34" s="103"/>
      <c r="S34" s="92">
        <f t="shared" si="3"/>
        <v>25170.480000000003</v>
      </c>
      <c r="T34" s="92">
        <f t="shared" si="6"/>
        <v>25170.480000000003</v>
      </c>
      <c r="U34" s="103"/>
    </row>
    <row r="35" spans="1:21" ht="45" customHeight="1">
      <c r="A35" s="99">
        <v>10</v>
      </c>
      <c r="B35" s="91" t="s">
        <v>193</v>
      </c>
      <c r="C35" s="101" t="s">
        <v>194</v>
      </c>
      <c r="D35" s="101" t="s">
        <v>195</v>
      </c>
      <c r="E35" s="101" t="s">
        <v>192</v>
      </c>
      <c r="F35" s="101"/>
      <c r="G35" s="102">
        <v>78503</v>
      </c>
      <c r="H35" s="92">
        <f t="shared" si="5"/>
        <v>70652.7</v>
      </c>
      <c r="I35" s="103"/>
      <c r="J35" s="103"/>
      <c r="K35" s="103"/>
      <c r="L35" s="103"/>
      <c r="M35" s="103"/>
      <c r="N35" s="103"/>
      <c r="O35" s="103"/>
      <c r="P35" s="103"/>
      <c r="Q35" s="103"/>
      <c r="R35" s="103"/>
      <c r="S35" s="92">
        <f t="shared" si="3"/>
        <v>28261.08</v>
      </c>
      <c r="T35" s="92">
        <f t="shared" si="6"/>
        <v>28261.08</v>
      </c>
      <c r="U35" s="103"/>
    </row>
    <row r="36" spans="1:21" ht="45" customHeight="1">
      <c r="A36" s="99">
        <v>11</v>
      </c>
      <c r="B36" s="91" t="s">
        <v>196</v>
      </c>
      <c r="C36" s="101" t="s">
        <v>197</v>
      </c>
      <c r="D36" s="101" t="s">
        <v>198</v>
      </c>
      <c r="E36" s="101" t="s">
        <v>192</v>
      </c>
      <c r="F36" s="101"/>
      <c r="G36" s="102">
        <v>93838</v>
      </c>
      <c r="H36" s="92">
        <f t="shared" si="5"/>
        <v>84454.2</v>
      </c>
      <c r="I36" s="103"/>
      <c r="J36" s="103"/>
      <c r="K36" s="103"/>
      <c r="L36" s="103"/>
      <c r="M36" s="103"/>
      <c r="N36" s="103"/>
      <c r="O36" s="103"/>
      <c r="P36" s="103"/>
      <c r="Q36" s="103"/>
      <c r="R36" s="103"/>
      <c r="S36" s="92">
        <f t="shared" si="3"/>
        <v>33781.68</v>
      </c>
      <c r="T36" s="92">
        <f t="shared" si="6"/>
        <v>33781.68</v>
      </c>
      <c r="U36" s="103"/>
    </row>
    <row r="37" spans="1:21" ht="45" customHeight="1">
      <c r="A37" s="99">
        <v>12</v>
      </c>
      <c r="B37" s="91" t="s">
        <v>199</v>
      </c>
      <c r="C37" s="101" t="s">
        <v>200</v>
      </c>
      <c r="D37" s="101" t="s">
        <v>201</v>
      </c>
      <c r="E37" s="101" t="s">
        <v>192</v>
      </c>
      <c r="F37" s="101"/>
      <c r="G37" s="102">
        <v>92411</v>
      </c>
      <c r="H37" s="92">
        <f t="shared" si="5"/>
        <v>83169.90000000001</v>
      </c>
      <c r="I37" s="103"/>
      <c r="J37" s="103"/>
      <c r="K37" s="103"/>
      <c r="L37" s="103"/>
      <c r="M37" s="103"/>
      <c r="N37" s="103"/>
      <c r="O37" s="103"/>
      <c r="P37" s="103"/>
      <c r="Q37" s="103"/>
      <c r="R37" s="103"/>
      <c r="S37" s="92">
        <f t="shared" si="3"/>
        <v>33267.96000000001</v>
      </c>
      <c r="T37" s="92">
        <f t="shared" si="6"/>
        <v>33267.96000000001</v>
      </c>
      <c r="U37" s="103"/>
    </row>
    <row r="38" spans="1:21" ht="38.25" customHeight="1">
      <c r="A38" s="104" t="s">
        <v>202</v>
      </c>
      <c r="B38" s="117" t="s">
        <v>203</v>
      </c>
      <c r="C38" s="105"/>
      <c r="D38" s="105"/>
      <c r="E38" s="105"/>
      <c r="F38" s="105"/>
      <c r="G38" s="106"/>
      <c r="H38" s="118"/>
      <c r="I38" s="107"/>
      <c r="J38" s="107"/>
      <c r="K38" s="107"/>
      <c r="L38" s="107"/>
      <c r="M38" s="107"/>
      <c r="N38" s="107"/>
      <c r="O38" s="107"/>
      <c r="P38" s="107"/>
      <c r="Q38" s="107"/>
      <c r="R38" s="107"/>
      <c r="S38" s="107">
        <f>T38</f>
        <v>1160</v>
      </c>
      <c r="T38" s="107">
        <f>T39+T42</f>
        <v>1160</v>
      </c>
      <c r="U38" s="107"/>
    </row>
    <row r="39" spans="1:21" s="119" customFormat="1" ht="38.25" customHeight="1">
      <c r="A39" s="108"/>
      <c r="B39" s="79" t="s">
        <v>133</v>
      </c>
      <c r="C39" s="109"/>
      <c r="D39" s="109"/>
      <c r="E39" s="109"/>
      <c r="F39" s="109"/>
      <c r="G39" s="110"/>
      <c r="H39" s="114"/>
      <c r="I39" s="111"/>
      <c r="J39" s="111"/>
      <c r="K39" s="111"/>
      <c r="L39" s="111"/>
      <c r="M39" s="111"/>
      <c r="N39" s="111"/>
      <c r="O39" s="111"/>
      <c r="P39" s="111"/>
      <c r="Q39" s="111"/>
      <c r="R39" s="111"/>
      <c r="S39" s="111">
        <f>T39</f>
        <v>360</v>
      </c>
      <c r="T39" s="111">
        <f>T40+T41</f>
        <v>360</v>
      </c>
      <c r="U39" s="111"/>
    </row>
    <row r="40" spans="1:21" ht="19.5" customHeight="1">
      <c r="A40" s="99">
        <v>1</v>
      </c>
      <c r="B40" s="120" t="s">
        <v>206</v>
      </c>
      <c r="C40" s="101"/>
      <c r="D40" s="101"/>
      <c r="E40" s="101"/>
      <c r="F40" s="101"/>
      <c r="G40" s="102"/>
      <c r="H40" s="121"/>
      <c r="I40" s="103"/>
      <c r="J40" s="103"/>
      <c r="K40" s="103"/>
      <c r="L40" s="103"/>
      <c r="M40" s="103"/>
      <c r="N40" s="103"/>
      <c r="O40" s="103"/>
      <c r="P40" s="103"/>
      <c r="Q40" s="103"/>
      <c r="R40" s="103"/>
      <c r="S40" s="103">
        <v>180</v>
      </c>
      <c r="T40" s="103">
        <v>180</v>
      </c>
      <c r="U40" s="103"/>
    </row>
    <row r="41" spans="1:21" ht="19.5" customHeight="1">
      <c r="A41" s="99">
        <v>2</v>
      </c>
      <c r="B41" s="120" t="s">
        <v>205</v>
      </c>
      <c r="C41" s="101"/>
      <c r="D41" s="101"/>
      <c r="E41" s="101"/>
      <c r="F41" s="101"/>
      <c r="G41" s="102"/>
      <c r="H41" s="121"/>
      <c r="I41" s="103"/>
      <c r="J41" s="103"/>
      <c r="K41" s="103"/>
      <c r="L41" s="103"/>
      <c r="M41" s="103"/>
      <c r="N41" s="103"/>
      <c r="O41" s="103"/>
      <c r="P41" s="103"/>
      <c r="Q41" s="103"/>
      <c r="R41" s="103"/>
      <c r="S41" s="103">
        <v>180</v>
      </c>
      <c r="T41" s="103">
        <v>180</v>
      </c>
      <c r="U41" s="103"/>
    </row>
    <row r="42" spans="1:21" s="84" customFormat="1" ht="19.5" customHeight="1">
      <c r="A42" s="108"/>
      <c r="B42" s="79" t="s">
        <v>168</v>
      </c>
      <c r="C42" s="109"/>
      <c r="D42" s="109"/>
      <c r="E42" s="109"/>
      <c r="F42" s="109"/>
      <c r="G42" s="110"/>
      <c r="H42" s="114"/>
      <c r="I42" s="111"/>
      <c r="J42" s="111"/>
      <c r="K42" s="111"/>
      <c r="L42" s="111"/>
      <c r="M42" s="111"/>
      <c r="N42" s="111"/>
      <c r="O42" s="111"/>
      <c r="P42" s="111"/>
      <c r="Q42" s="111"/>
      <c r="R42" s="111"/>
      <c r="S42" s="111">
        <f aca="true" t="shared" si="7" ref="S42:S48">T42</f>
        <v>800</v>
      </c>
      <c r="T42" s="111">
        <f>SUM(T43:T46)</f>
        <v>800</v>
      </c>
      <c r="U42" s="111"/>
    </row>
    <row r="43" spans="1:21" ht="19.5" customHeight="1">
      <c r="A43" s="99">
        <v>3</v>
      </c>
      <c r="B43" s="120" t="s">
        <v>238</v>
      </c>
      <c r="C43" s="101"/>
      <c r="D43" s="101"/>
      <c r="E43" s="101"/>
      <c r="F43" s="101"/>
      <c r="G43" s="102"/>
      <c r="H43" s="121"/>
      <c r="I43" s="103"/>
      <c r="J43" s="103"/>
      <c r="K43" s="103"/>
      <c r="L43" s="103"/>
      <c r="M43" s="103"/>
      <c r="N43" s="103"/>
      <c r="O43" s="103"/>
      <c r="P43" s="103"/>
      <c r="Q43" s="103"/>
      <c r="R43" s="103"/>
      <c r="S43" s="103">
        <f t="shared" si="7"/>
        <v>200</v>
      </c>
      <c r="T43" s="103">
        <v>200</v>
      </c>
      <c r="U43" s="103"/>
    </row>
    <row r="44" spans="1:21" ht="19.5" customHeight="1">
      <c r="A44" s="99">
        <v>4</v>
      </c>
      <c r="B44" s="120" t="s">
        <v>204</v>
      </c>
      <c r="C44" s="101"/>
      <c r="D44" s="101"/>
      <c r="E44" s="101"/>
      <c r="F44" s="101"/>
      <c r="G44" s="102"/>
      <c r="H44" s="121"/>
      <c r="I44" s="103"/>
      <c r="J44" s="103"/>
      <c r="K44" s="103"/>
      <c r="L44" s="103"/>
      <c r="M44" s="103"/>
      <c r="N44" s="103"/>
      <c r="O44" s="103"/>
      <c r="P44" s="103"/>
      <c r="Q44" s="103"/>
      <c r="R44" s="103"/>
      <c r="S44" s="103">
        <f t="shared" si="7"/>
        <v>200</v>
      </c>
      <c r="T44" s="103">
        <v>200</v>
      </c>
      <c r="U44" s="103"/>
    </row>
    <row r="45" spans="1:21" ht="19.5" customHeight="1">
      <c r="A45" s="99">
        <v>5</v>
      </c>
      <c r="B45" s="120" t="s">
        <v>207</v>
      </c>
      <c r="C45" s="101"/>
      <c r="D45" s="101"/>
      <c r="E45" s="101"/>
      <c r="F45" s="101"/>
      <c r="G45" s="102"/>
      <c r="H45" s="121"/>
      <c r="I45" s="103"/>
      <c r="J45" s="103"/>
      <c r="K45" s="103"/>
      <c r="L45" s="103"/>
      <c r="M45" s="103"/>
      <c r="N45" s="103"/>
      <c r="O45" s="103"/>
      <c r="P45" s="103"/>
      <c r="Q45" s="103"/>
      <c r="R45" s="103"/>
      <c r="S45" s="103">
        <f t="shared" si="7"/>
        <v>200</v>
      </c>
      <c r="T45" s="103">
        <v>200</v>
      </c>
      <c r="U45" s="103"/>
    </row>
    <row r="46" spans="1:21" ht="19.5" customHeight="1">
      <c r="A46" s="99">
        <v>6</v>
      </c>
      <c r="B46" s="120" t="s">
        <v>237</v>
      </c>
      <c r="C46" s="101"/>
      <c r="D46" s="101"/>
      <c r="E46" s="101"/>
      <c r="F46" s="101"/>
      <c r="G46" s="102"/>
      <c r="H46" s="121"/>
      <c r="I46" s="103"/>
      <c r="J46" s="103"/>
      <c r="K46" s="103"/>
      <c r="L46" s="103"/>
      <c r="M46" s="103"/>
      <c r="N46" s="103"/>
      <c r="O46" s="103"/>
      <c r="P46" s="103"/>
      <c r="Q46" s="103"/>
      <c r="R46" s="103"/>
      <c r="S46" s="103">
        <f t="shared" si="7"/>
        <v>200</v>
      </c>
      <c r="T46" s="103">
        <v>200</v>
      </c>
      <c r="U46" s="103"/>
    </row>
    <row r="47" spans="1:21" s="78" customFormat="1" ht="19.5" customHeight="1">
      <c r="A47" s="104" t="s">
        <v>208</v>
      </c>
      <c r="B47" s="117" t="s">
        <v>209</v>
      </c>
      <c r="C47" s="105"/>
      <c r="D47" s="105"/>
      <c r="E47" s="105"/>
      <c r="F47" s="105"/>
      <c r="G47" s="106"/>
      <c r="H47" s="118"/>
      <c r="I47" s="107"/>
      <c r="J47" s="107"/>
      <c r="K47" s="107"/>
      <c r="L47" s="107"/>
      <c r="M47" s="107"/>
      <c r="N47" s="107"/>
      <c r="O47" s="107"/>
      <c r="P47" s="107"/>
      <c r="Q47" s="107"/>
      <c r="R47" s="107"/>
      <c r="S47" s="107">
        <f t="shared" si="7"/>
        <v>1200</v>
      </c>
      <c r="T47" s="107">
        <f>T48</f>
        <v>1200</v>
      </c>
      <c r="U47" s="107"/>
    </row>
    <row r="48" spans="1:21" s="78" customFormat="1" ht="19.5" customHeight="1">
      <c r="A48" s="104"/>
      <c r="B48" s="79" t="s">
        <v>168</v>
      </c>
      <c r="C48" s="105"/>
      <c r="D48" s="105"/>
      <c r="E48" s="105"/>
      <c r="F48" s="105"/>
      <c r="G48" s="106"/>
      <c r="H48" s="118"/>
      <c r="I48" s="107"/>
      <c r="J48" s="107"/>
      <c r="K48" s="107"/>
      <c r="L48" s="107"/>
      <c r="M48" s="107"/>
      <c r="N48" s="107"/>
      <c r="O48" s="107"/>
      <c r="P48" s="107"/>
      <c r="Q48" s="107"/>
      <c r="R48" s="107"/>
      <c r="S48" s="111">
        <f t="shared" si="7"/>
        <v>1200</v>
      </c>
      <c r="T48" s="111">
        <f>T49+T50</f>
        <v>1200</v>
      </c>
      <c r="U48" s="107"/>
    </row>
    <row r="49" spans="1:21" ht="21.75" customHeight="1">
      <c r="A49" s="99">
        <v>1</v>
      </c>
      <c r="B49" s="120" t="s">
        <v>210</v>
      </c>
      <c r="C49" s="101"/>
      <c r="D49" s="101"/>
      <c r="E49" s="101"/>
      <c r="F49" s="101"/>
      <c r="G49" s="102"/>
      <c r="H49" s="121"/>
      <c r="I49" s="103"/>
      <c r="J49" s="103"/>
      <c r="K49" s="103"/>
      <c r="L49" s="103"/>
      <c r="M49" s="103"/>
      <c r="N49" s="103"/>
      <c r="O49" s="103"/>
      <c r="P49" s="103"/>
      <c r="Q49" s="103"/>
      <c r="R49" s="103"/>
      <c r="S49" s="103">
        <v>900</v>
      </c>
      <c r="T49" s="103">
        <v>900</v>
      </c>
      <c r="U49" s="103"/>
    </row>
    <row r="50" spans="1:21" ht="21" customHeight="1">
      <c r="A50" s="122">
        <v>2</v>
      </c>
      <c r="B50" s="123" t="s">
        <v>211</v>
      </c>
      <c r="C50" s="124"/>
      <c r="D50" s="124"/>
      <c r="E50" s="124"/>
      <c r="F50" s="124"/>
      <c r="G50" s="125"/>
      <c r="H50" s="126"/>
      <c r="I50" s="127"/>
      <c r="J50" s="127"/>
      <c r="K50" s="127"/>
      <c r="L50" s="127"/>
      <c r="M50" s="127"/>
      <c r="N50" s="127"/>
      <c r="O50" s="127"/>
      <c r="P50" s="127"/>
      <c r="Q50" s="127"/>
      <c r="R50" s="127"/>
      <c r="S50" s="127">
        <f>T50</f>
        <v>300</v>
      </c>
      <c r="T50" s="127">
        <v>300</v>
      </c>
      <c r="U50" s="127"/>
    </row>
    <row r="51" spans="1:21" s="129" customFormat="1" ht="18" customHeight="1">
      <c r="A51" s="128"/>
      <c r="B51" s="194"/>
      <c r="C51" s="194"/>
      <c r="D51" s="194"/>
      <c r="E51" s="194"/>
      <c r="F51" s="194"/>
      <c r="G51" s="194"/>
      <c r="H51" s="194"/>
      <c r="I51" s="194"/>
      <c r="J51" s="194"/>
      <c r="K51" s="194"/>
      <c r="L51" s="194"/>
      <c r="M51" s="194"/>
      <c r="N51" s="194"/>
      <c r="O51" s="194"/>
      <c r="P51" s="194"/>
      <c r="Q51" s="194"/>
      <c r="R51" s="194"/>
      <c r="S51" s="194"/>
      <c r="T51" s="194"/>
      <c r="U51" s="194"/>
    </row>
    <row r="52" spans="1:21" s="129" customFormat="1" ht="18" customHeight="1">
      <c r="A52" s="128"/>
      <c r="B52" s="194"/>
      <c r="C52" s="194"/>
      <c r="D52" s="194"/>
      <c r="E52" s="194"/>
      <c r="F52" s="194"/>
      <c r="G52" s="194"/>
      <c r="H52" s="194"/>
      <c r="I52" s="194"/>
      <c r="J52" s="194"/>
      <c r="K52" s="194"/>
      <c r="L52" s="194"/>
      <c r="M52" s="194"/>
      <c r="N52" s="194"/>
      <c r="O52" s="194"/>
      <c r="P52" s="194"/>
      <c r="Q52" s="194"/>
      <c r="R52" s="194"/>
      <c r="S52" s="194"/>
      <c r="T52" s="194"/>
      <c r="U52" s="194"/>
    </row>
    <row r="53" spans="2:21" ht="18" customHeight="1">
      <c r="B53" s="189"/>
      <c r="C53" s="189"/>
      <c r="D53" s="189"/>
      <c r="E53" s="189"/>
      <c r="F53" s="189"/>
      <c r="G53" s="189"/>
      <c r="H53" s="189"/>
      <c r="I53" s="189"/>
      <c r="J53" s="189"/>
      <c r="K53" s="189"/>
      <c r="L53" s="189"/>
      <c r="M53" s="189"/>
      <c r="N53" s="189"/>
      <c r="O53" s="189"/>
      <c r="P53" s="189"/>
      <c r="Q53" s="189"/>
      <c r="R53" s="189"/>
      <c r="S53" s="189"/>
      <c r="T53" s="189"/>
      <c r="U53" s="189"/>
    </row>
    <row r="54" spans="2:21" ht="18" customHeight="1">
      <c r="B54" s="189"/>
      <c r="C54" s="189"/>
      <c r="D54" s="189"/>
      <c r="E54" s="189"/>
      <c r="F54" s="189"/>
      <c r="G54" s="189"/>
      <c r="H54" s="189"/>
      <c r="I54" s="189"/>
      <c r="J54" s="189"/>
      <c r="K54" s="189"/>
      <c r="L54" s="189"/>
      <c r="M54" s="189"/>
      <c r="N54" s="189"/>
      <c r="O54" s="189"/>
      <c r="P54" s="189"/>
      <c r="Q54" s="189"/>
      <c r="R54" s="189"/>
      <c r="S54" s="189"/>
      <c r="T54" s="189"/>
      <c r="U54" s="189"/>
    </row>
    <row r="55" spans="2:21" ht="18" customHeight="1">
      <c r="B55" s="189"/>
      <c r="C55" s="189"/>
      <c r="D55" s="189"/>
      <c r="E55" s="189"/>
      <c r="F55" s="189"/>
      <c r="G55" s="189"/>
      <c r="H55" s="189"/>
      <c r="I55" s="189"/>
      <c r="J55" s="189"/>
      <c r="K55" s="189"/>
      <c r="L55" s="189"/>
      <c r="M55" s="189"/>
      <c r="N55" s="189"/>
      <c r="O55" s="189"/>
      <c r="P55" s="189"/>
      <c r="Q55" s="189"/>
      <c r="R55" s="189"/>
      <c r="S55" s="189"/>
      <c r="T55" s="189"/>
      <c r="U55" s="189"/>
    </row>
    <row r="56" spans="2:21" ht="18" customHeight="1">
      <c r="B56" s="189"/>
      <c r="C56" s="189"/>
      <c r="D56" s="189"/>
      <c r="E56" s="189"/>
      <c r="F56" s="189"/>
      <c r="G56" s="189"/>
      <c r="H56" s="189"/>
      <c r="I56" s="189"/>
      <c r="J56" s="189"/>
      <c r="K56" s="189"/>
      <c r="L56" s="189"/>
      <c r="M56" s="189"/>
      <c r="N56" s="189"/>
      <c r="O56" s="189"/>
      <c r="P56" s="189"/>
      <c r="Q56" s="189"/>
      <c r="R56" s="189"/>
      <c r="S56" s="189"/>
      <c r="T56" s="189"/>
      <c r="U56" s="189"/>
    </row>
    <row r="57" spans="2:21" ht="18" customHeight="1">
      <c r="B57" s="189"/>
      <c r="C57" s="189"/>
      <c r="D57" s="189"/>
      <c r="E57" s="189"/>
      <c r="F57" s="189"/>
      <c r="G57" s="189"/>
      <c r="H57" s="189"/>
      <c r="I57" s="189"/>
      <c r="J57" s="189"/>
      <c r="K57" s="189"/>
      <c r="L57" s="189"/>
      <c r="M57" s="189"/>
      <c r="N57" s="189"/>
      <c r="O57" s="189"/>
      <c r="P57" s="189"/>
      <c r="Q57" s="189"/>
      <c r="R57" s="189"/>
      <c r="S57" s="189"/>
      <c r="T57" s="189"/>
      <c r="U57" s="189"/>
    </row>
    <row r="58" spans="2:21" ht="18" customHeight="1">
      <c r="B58" s="189"/>
      <c r="C58" s="189"/>
      <c r="D58" s="189"/>
      <c r="E58" s="189"/>
      <c r="F58" s="189"/>
      <c r="G58" s="189"/>
      <c r="H58" s="189"/>
      <c r="I58" s="189"/>
      <c r="J58" s="189"/>
      <c r="K58" s="189"/>
      <c r="L58" s="189"/>
      <c r="M58" s="189"/>
      <c r="N58" s="189"/>
      <c r="O58" s="189"/>
      <c r="P58" s="189"/>
      <c r="Q58" s="189"/>
      <c r="R58" s="189"/>
      <c r="S58" s="189"/>
      <c r="T58" s="189"/>
      <c r="U58" s="189"/>
    </row>
    <row r="59" spans="2:21" ht="18" customHeight="1">
      <c r="B59" s="189"/>
      <c r="C59" s="189"/>
      <c r="D59" s="189"/>
      <c r="E59" s="189"/>
      <c r="F59" s="189"/>
      <c r="G59" s="189"/>
      <c r="H59" s="189"/>
      <c r="I59" s="189"/>
      <c r="J59" s="189"/>
      <c r="K59" s="189"/>
      <c r="L59" s="189"/>
      <c r="M59" s="189"/>
      <c r="N59" s="189"/>
      <c r="O59" s="189"/>
      <c r="P59" s="189"/>
      <c r="Q59" s="189"/>
      <c r="R59" s="189"/>
      <c r="S59" s="189"/>
      <c r="T59" s="189"/>
      <c r="U59" s="189"/>
    </row>
    <row r="60" spans="2:21" ht="18" customHeight="1">
      <c r="B60" s="189"/>
      <c r="C60" s="189"/>
      <c r="D60" s="189"/>
      <c r="E60" s="189"/>
      <c r="F60" s="189"/>
      <c r="G60" s="189"/>
      <c r="H60" s="189"/>
      <c r="I60" s="189"/>
      <c r="J60" s="189"/>
      <c r="K60" s="189"/>
      <c r="L60" s="189"/>
      <c r="M60" s="189"/>
      <c r="N60" s="189"/>
      <c r="O60" s="189"/>
      <c r="P60" s="189"/>
      <c r="Q60" s="189"/>
      <c r="R60" s="189"/>
      <c r="S60" s="189"/>
      <c r="T60" s="189"/>
      <c r="U60" s="189"/>
    </row>
    <row r="61" spans="2:21" ht="18" customHeight="1">
      <c r="B61" s="189"/>
      <c r="C61" s="189"/>
      <c r="D61" s="189"/>
      <c r="E61" s="189"/>
      <c r="F61" s="189"/>
      <c r="G61" s="189"/>
      <c r="H61" s="189"/>
      <c r="I61" s="189"/>
      <c r="J61" s="189"/>
      <c r="K61" s="189"/>
      <c r="L61" s="189"/>
      <c r="M61" s="189"/>
      <c r="N61" s="189"/>
      <c r="O61" s="189"/>
      <c r="P61" s="189"/>
      <c r="Q61" s="189"/>
      <c r="R61" s="189"/>
      <c r="S61" s="189"/>
      <c r="T61" s="189"/>
      <c r="U61" s="189"/>
    </row>
    <row r="62" spans="2:21" ht="18" customHeight="1">
      <c r="B62" s="189"/>
      <c r="C62" s="189"/>
      <c r="D62" s="189"/>
      <c r="E62" s="189"/>
      <c r="F62" s="189"/>
      <c r="G62" s="189"/>
      <c r="H62" s="189"/>
      <c r="I62" s="189"/>
      <c r="J62" s="189"/>
      <c r="K62" s="189"/>
      <c r="L62" s="189"/>
      <c r="M62" s="189"/>
      <c r="N62" s="189"/>
      <c r="O62" s="189"/>
      <c r="P62" s="189"/>
      <c r="Q62" s="189"/>
      <c r="R62" s="189"/>
      <c r="S62" s="189"/>
      <c r="T62" s="189"/>
      <c r="U62" s="189"/>
    </row>
    <row r="63" spans="2:21" ht="18" customHeight="1">
      <c r="B63" s="189"/>
      <c r="C63" s="189"/>
      <c r="D63" s="189"/>
      <c r="E63" s="189"/>
      <c r="F63" s="189"/>
      <c r="G63" s="189"/>
      <c r="H63" s="189"/>
      <c r="I63" s="189"/>
      <c r="J63" s="189"/>
      <c r="K63" s="189"/>
      <c r="L63" s="189"/>
      <c r="M63" s="189"/>
      <c r="N63" s="189"/>
      <c r="O63" s="189"/>
      <c r="P63" s="189"/>
      <c r="Q63" s="189"/>
      <c r="R63" s="189"/>
      <c r="S63" s="189"/>
      <c r="T63" s="189"/>
      <c r="U63" s="189"/>
    </row>
    <row r="64" spans="2:21" ht="18" customHeight="1">
      <c r="B64" s="189"/>
      <c r="C64" s="189"/>
      <c r="D64" s="189"/>
      <c r="E64" s="189"/>
      <c r="F64" s="189"/>
      <c r="G64" s="189"/>
      <c r="H64" s="189"/>
      <c r="I64" s="189"/>
      <c r="J64" s="189"/>
      <c r="K64" s="189"/>
      <c r="L64" s="189"/>
      <c r="M64" s="189"/>
      <c r="N64" s="189"/>
      <c r="O64" s="189"/>
      <c r="P64" s="189"/>
      <c r="Q64" s="189"/>
      <c r="R64" s="189"/>
      <c r="S64" s="189"/>
      <c r="T64" s="189"/>
      <c r="U64" s="189"/>
    </row>
    <row r="65" spans="2:21" ht="18" customHeight="1">
      <c r="B65" s="189"/>
      <c r="C65" s="189"/>
      <c r="D65" s="189"/>
      <c r="E65" s="189"/>
      <c r="F65" s="189"/>
      <c r="G65" s="189"/>
      <c r="H65" s="189"/>
      <c r="I65" s="189"/>
      <c r="J65" s="189"/>
      <c r="K65" s="189"/>
      <c r="L65" s="189"/>
      <c r="M65" s="189"/>
      <c r="N65" s="189"/>
      <c r="O65" s="189"/>
      <c r="P65" s="189"/>
      <c r="Q65" s="189"/>
      <c r="R65" s="189"/>
      <c r="S65" s="189"/>
      <c r="T65" s="189"/>
      <c r="U65" s="189"/>
    </row>
    <row r="66" spans="2:21" ht="18" customHeight="1">
      <c r="B66" s="189"/>
      <c r="C66" s="189"/>
      <c r="D66" s="189"/>
      <c r="E66" s="189"/>
      <c r="F66" s="189"/>
      <c r="G66" s="189"/>
      <c r="H66" s="189"/>
      <c r="I66" s="189"/>
      <c r="J66" s="189"/>
      <c r="K66" s="189"/>
      <c r="L66" s="189"/>
      <c r="M66" s="189"/>
      <c r="N66" s="189"/>
      <c r="O66" s="189"/>
      <c r="P66" s="189"/>
      <c r="Q66" s="189"/>
      <c r="R66" s="189"/>
      <c r="S66" s="189"/>
      <c r="T66" s="189"/>
      <c r="U66" s="189"/>
    </row>
    <row r="67" spans="2:21" ht="18" customHeight="1">
      <c r="B67" s="189"/>
      <c r="C67" s="189"/>
      <c r="D67" s="189"/>
      <c r="E67" s="189"/>
      <c r="F67" s="189"/>
      <c r="G67" s="189"/>
      <c r="H67" s="189"/>
      <c r="I67" s="189"/>
      <c r="J67" s="189"/>
      <c r="K67" s="189"/>
      <c r="L67" s="189"/>
      <c r="M67" s="189"/>
      <c r="N67" s="189"/>
      <c r="O67" s="189"/>
      <c r="P67" s="189"/>
      <c r="Q67" s="189"/>
      <c r="R67" s="189"/>
      <c r="S67" s="189"/>
      <c r="T67" s="189"/>
      <c r="U67" s="189"/>
    </row>
    <row r="68" spans="2:21" ht="18" customHeight="1">
      <c r="B68" s="189"/>
      <c r="C68" s="189"/>
      <c r="D68" s="189"/>
      <c r="E68" s="189"/>
      <c r="F68" s="189"/>
      <c r="G68" s="189"/>
      <c r="H68" s="189"/>
      <c r="I68" s="189"/>
      <c r="J68" s="189"/>
      <c r="K68" s="189"/>
      <c r="L68" s="189"/>
      <c r="M68" s="189"/>
      <c r="N68" s="189"/>
      <c r="O68" s="189"/>
      <c r="P68" s="189"/>
      <c r="Q68" s="189"/>
      <c r="R68" s="189"/>
      <c r="S68" s="189"/>
      <c r="T68" s="189"/>
      <c r="U68" s="189"/>
    </row>
    <row r="69" spans="2:21" ht="18" customHeight="1">
      <c r="B69" s="189"/>
      <c r="C69" s="189"/>
      <c r="D69" s="189"/>
      <c r="E69" s="189"/>
      <c r="F69" s="189"/>
      <c r="G69" s="189"/>
      <c r="H69" s="189"/>
      <c r="I69" s="189"/>
      <c r="J69" s="189"/>
      <c r="K69" s="189"/>
      <c r="L69" s="189"/>
      <c r="M69" s="189"/>
      <c r="N69" s="189"/>
      <c r="O69" s="189"/>
      <c r="P69" s="189"/>
      <c r="Q69" s="189"/>
      <c r="R69" s="189"/>
      <c r="S69" s="189"/>
      <c r="T69" s="189"/>
      <c r="U69" s="189"/>
    </row>
    <row r="70" spans="2:21" ht="18" customHeight="1">
      <c r="B70" s="189"/>
      <c r="C70" s="189"/>
      <c r="D70" s="189"/>
      <c r="E70" s="189"/>
      <c r="F70" s="189"/>
      <c r="G70" s="189"/>
      <c r="H70" s="189"/>
      <c r="I70" s="189"/>
      <c r="J70" s="189"/>
      <c r="K70" s="189"/>
      <c r="L70" s="189"/>
      <c r="M70" s="189"/>
      <c r="N70" s="189"/>
      <c r="O70" s="189"/>
      <c r="P70" s="189"/>
      <c r="Q70" s="189"/>
      <c r="R70" s="189"/>
      <c r="S70" s="189"/>
      <c r="T70" s="189"/>
      <c r="U70" s="189"/>
    </row>
    <row r="71" spans="2:21" ht="18" customHeight="1">
      <c r="B71" s="189"/>
      <c r="C71" s="189"/>
      <c r="D71" s="189"/>
      <c r="E71" s="189"/>
      <c r="F71" s="189"/>
      <c r="G71" s="189"/>
      <c r="H71" s="189"/>
      <c r="I71" s="189"/>
      <c r="J71" s="189"/>
      <c r="K71" s="189"/>
      <c r="L71" s="189"/>
      <c r="M71" s="189"/>
      <c r="N71" s="189"/>
      <c r="O71" s="189"/>
      <c r="P71" s="189"/>
      <c r="Q71" s="189"/>
      <c r="R71" s="189"/>
      <c r="S71" s="189"/>
      <c r="T71" s="189"/>
      <c r="U71" s="189"/>
    </row>
    <row r="72" spans="2:21" ht="18" customHeight="1">
      <c r="B72" s="189"/>
      <c r="C72" s="189"/>
      <c r="D72" s="189"/>
      <c r="E72" s="189"/>
      <c r="F72" s="189"/>
      <c r="G72" s="189"/>
      <c r="H72" s="189"/>
      <c r="I72" s="189"/>
      <c r="J72" s="189"/>
      <c r="K72" s="189"/>
      <c r="L72" s="189"/>
      <c r="M72" s="189"/>
      <c r="N72" s="189"/>
      <c r="O72" s="189"/>
      <c r="P72" s="189"/>
      <c r="Q72" s="189"/>
      <c r="R72" s="189"/>
      <c r="S72" s="189"/>
      <c r="T72" s="189"/>
      <c r="U72" s="189"/>
    </row>
  </sheetData>
  <sheetProtection/>
  <mergeCells count="54">
    <mergeCell ref="B71:U71"/>
    <mergeCell ref="B72:U72"/>
    <mergeCell ref="B65:U65"/>
    <mergeCell ref="B66:U66"/>
    <mergeCell ref="B69:U69"/>
    <mergeCell ref="B70:U70"/>
    <mergeCell ref="B67:U67"/>
    <mergeCell ref="B68:U68"/>
    <mergeCell ref="B57:U57"/>
    <mergeCell ref="B58:U58"/>
    <mergeCell ref="B59:U59"/>
    <mergeCell ref="B60:U60"/>
    <mergeCell ref="B61:U61"/>
    <mergeCell ref="B62:U62"/>
    <mergeCell ref="B63:U63"/>
    <mergeCell ref="B64:U64"/>
    <mergeCell ref="B51:U51"/>
    <mergeCell ref="B52:U52"/>
    <mergeCell ref="B53:U53"/>
    <mergeCell ref="B54:U54"/>
    <mergeCell ref="B55:U55"/>
    <mergeCell ref="B56:U56"/>
    <mergeCell ref="R4:R6"/>
    <mergeCell ref="S4:S6"/>
    <mergeCell ref="T4:T6"/>
    <mergeCell ref="G5:G6"/>
    <mergeCell ref="H5:H6"/>
    <mergeCell ref="F21:U21"/>
    <mergeCell ref="L4:L6"/>
    <mergeCell ref="M4:M6"/>
    <mergeCell ref="N4:N6"/>
    <mergeCell ref="O4:O6"/>
    <mergeCell ref="P4:P6"/>
    <mergeCell ref="Q4:Q6"/>
    <mergeCell ref="U3:U6"/>
    <mergeCell ref="F4:F6"/>
    <mergeCell ref="G4:H4"/>
    <mergeCell ref="I4:I6"/>
    <mergeCell ref="J4:J6"/>
    <mergeCell ref="K4:K6"/>
    <mergeCell ref="M3:N3"/>
    <mergeCell ref="O3:P3"/>
    <mergeCell ref="Q3:R3"/>
    <mergeCell ref="S3:T3"/>
    <mergeCell ref="A1:U1"/>
    <mergeCell ref="A2:U2"/>
    <mergeCell ref="A3:A6"/>
    <mergeCell ref="B3:B6"/>
    <mergeCell ref="C3:C6"/>
    <mergeCell ref="D3:D6"/>
    <mergeCell ref="E3:E6"/>
    <mergeCell ref="F3:H3"/>
    <mergeCell ref="I3:J3"/>
    <mergeCell ref="K3:L3"/>
  </mergeCells>
  <printOptions/>
  <pageMargins left="0.35" right="0.2" top="0.43" bottom="0.43" header="0.31" footer="0.3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41"/>
  <sheetViews>
    <sheetView tabSelected="1" zoomScalePageLayoutView="0" workbookViewId="0" topLeftCell="A1">
      <selection activeCell="C5" sqref="C5"/>
    </sheetView>
  </sheetViews>
  <sheetFormatPr defaultColWidth="9.140625" defaultRowHeight="18" customHeight="1"/>
  <cols>
    <col min="1" max="1" width="5.7109375" style="156" customWidth="1"/>
    <col min="2" max="2" width="33.57421875" style="157" customWidth="1"/>
    <col min="3" max="3" width="16.421875" style="158" customWidth="1"/>
    <col min="4" max="4" width="11.421875" style="159" customWidth="1"/>
    <col min="5" max="5" width="12.7109375" style="158" customWidth="1"/>
    <col min="6" max="6" width="12.28125" style="160" customWidth="1"/>
    <col min="7" max="7" width="13.57421875" style="161" customWidth="1"/>
    <col min="8" max="8" width="17.28125" style="161" customWidth="1"/>
    <col min="9" max="16384" width="9.140625" style="161" customWidth="1"/>
  </cols>
  <sheetData>
    <row r="1" spans="1:10" s="134" customFormat="1" ht="38.25" customHeight="1">
      <c r="A1" s="195" t="s">
        <v>212</v>
      </c>
      <c r="B1" s="195"/>
      <c r="C1" s="195"/>
      <c r="D1" s="195"/>
      <c r="E1" s="195"/>
      <c r="F1" s="195"/>
      <c r="G1" s="195"/>
      <c r="H1" s="195"/>
      <c r="I1" s="195"/>
      <c r="J1" s="195"/>
    </row>
    <row r="2" spans="1:10" s="136" customFormat="1" ht="14.25">
      <c r="A2" s="196" t="s">
        <v>213</v>
      </c>
      <c r="B2" s="196" t="s">
        <v>111</v>
      </c>
      <c r="C2" s="197">
        <v>2013</v>
      </c>
      <c r="D2" s="197"/>
      <c r="E2" s="197"/>
      <c r="F2" s="197"/>
      <c r="G2" s="198">
        <v>2014</v>
      </c>
      <c r="H2" s="198">
        <v>2015</v>
      </c>
      <c r="I2" s="198">
        <v>2016</v>
      </c>
      <c r="J2" s="198">
        <v>2017</v>
      </c>
    </row>
    <row r="3" spans="1:10" s="136" customFormat="1" ht="28.5">
      <c r="A3" s="196"/>
      <c r="B3" s="196"/>
      <c r="C3" s="135" t="s">
        <v>214</v>
      </c>
      <c r="D3" s="135" t="s">
        <v>215</v>
      </c>
      <c r="E3" s="135" t="s">
        <v>216</v>
      </c>
      <c r="F3" s="135" t="s">
        <v>124</v>
      </c>
      <c r="G3" s="199"/>
      <c r="H3" s="199"/>
      <c r="I3" s="199"/>
      <c r="J3" s="199"/>
    </row>
    <row r="4" spans="1:10" s="136" customFormat="1" ht="14.25">
      <c r="A4" s="137"/>
      <c r="B4" s="138" t="s">
        <v>217</v>
      </c>
      <c r="C4" s="139"/>
      <c r="D4" s="139"/>
      <c r="E4" s="139"/>
      <c r="F4" s="140">
        <f>F5+F7+F9</f>
        <v>267727</v>
      </c>
      <c r="G4" s="140">
        <f>G5+G7+G9</f>
        <v>166430</v>
      </c>
      <c r="H4" s="140">
        <f>H5+H7+H9</f>
        <v>166430</v>
      </c>
      <c r="I4" s="140">
        <f>I5+I7+I9</f>
        <v>166430</v>
      </c>
      <c r="J4" s="140">
        <f>J5+J7+J9</f>
        <v>51430</v>
      </c>
    </row>
    <row r="5" spans="1:12" s="136" customFormat="1" ht="15">
      <c r="A5" s="141"/>
      <c r="B5" s="142" t="s">
        <v>2</v>
      </c>
      <c r="C5" s="143">
        <v>266297</v>
      </c>
      <c r="D5" s="143"/>
      <c r="E5" s="143"/>
      <c r="F5" s="140">
        <f>C5+D5</f>
        <v>266297</v>
      </c>
      <c r="G5" s="140">
        <v>165000</v>
      </c>
      <c r="H5" s="140">
        <v>165000</v>
      </c>
      <c r="I5" s="140">
        <v>165000</v>
      </c>
      <c r="J5" s="140">
        <v>50000</v>
      </c>
      <c r="L5" s="144"/>
    </row>
    <row r="6" spans="1:10" s="136" customFormat="1" ht="15">
      <c r="A6" s="137"/>
      <c r="B6" s="145" t="s">
        <v>218</v>
      </c>
      <c r="C6" s="146"/>
      <c r="D6" s="146"/>
      <c r="E6" s="146"/>
      <c r="F6" s="147">
        <f>C6+D6</f>
        <v>0</v>
      </c>
      <c r="G6" s="140"/>
      <c r="H6" s="140"/>
      <c r="I6" s="140"/>
      <c r="J6" s="140"/>
    </row>
    <row r="7" spans="1:10" s="136" customFormat="1" ht="21.75" customHeight="1">
      <c r="A7" s="137"/>
      <c r="B7" s="142" t="s">
        <v>219</v>
      </c>
      <c r="C7" s="143">
        <v>1200</v>
      </c>
      <c r="D7" s="143"/>
      <c r="E7" s="143"/>
      <c r="F7" s="140">
        <f>C7+D7</f>
        <v>1200</v>
      </c>
      <c r="G7" s="140">
        <v>1200</v>
      </c>
      <c r="H7" s="140">
        <v>1200</v>
      </c>
      <c r="I7" s="140">
        <v>1200</v>
      </c>
      <c r="J7" s="140">
        <v>1200</v>
      </c>
    </row>
    <row r="8" spans="1:10" s="136" customFormat="1" ht="15">
      <c r="A8" s="137"/>
      <c r="B8" s="145" t="s">
        <v>218</v>
      </c>
      <c r="C8" s="146"/>
      <c r="D8" s="146"/>
      <c r="E8" s="146"/>
      <c r="F8" s="147">
        <f>C8+D8</f>
        <v>0</v>
      </c>
      <c r="G8" s="140"/>
      <c r="H8" s="140"/>
      <c r="I8" s="140"/>
      <c r="J8" s="140"/>
    </row>
    <row r="9" spans="1:10" s="136" customFormat="1" ht="15">
      <c r="A9" s="137"/>
      <c r="B9" s="142" t="s">
        <v>220</v>
      </c>
      <c r="C9" s="143"/>
      <c r="D9" s="143"/>
      <c r="E9" s="143"/>
      <c r="F9" s="140">
        <f>F11</f>
        <v>230</v>
      </c>
      <c r="G9" s="140">
        <f>G11</f>
        <v>230</v>
      </c>
      <c r="H9" s="140">
        <f>H11</f>
        <v>230</v>
      </c>
      <c r="I9" s="140">
        <f>I11</f>
        <v>230</v>
      </c>
      <c r="J9" s="140">
        <f>J11</f>
        <v>230</v>
      </c>
    </row>
    <row r="10" spans="1:10" s="136" customFormat="1" ht="15">
      <c r="A10" s="137"/>
      <c r="B10" s="145" t="s">
        <v>218</v>
      </c>
      <c r="C10" s="146"/>
      <c r="D10" s="146"/>
      <c r="E10" s="146"/>
      <c r="F10" s="147">
        <f>C10+D10</f>
        <v>0</v>
      </c>
      <c r="G10" s="140"/>
      <c r="H10" s="140"/>
      <c r="I10" s="140"/>
      <c r="J10" s="140"/>
    </row>
    <row r="11" spans="1:10" s="136" customFormat="1" ht="15">
      <c r="A11" s="137"/>
      <c r="B11" s="148" t="s">
        <v>221</v>
      </c>
      <c r="C11" s="146">
        <v>230</v>
      </c>
      <c r="D11" s="146"/>
      <c r="E11" s="146"/>
      <c r="F11" s="147">
        <f>C11+D11</f>
        <v>230</v>
      </c>
      <c r="G11" s="147">
        <v>230</v>
      </c>
      <c r="H11" s="147">
        <v>230</v>
      </c>
      <c r="I11" s="147">
        <v>230</v>
      </c>
      <c r="J11" s="147">
        <v>230</v>
      </c>
    </row>
    <row r="12" spans="1:10" s="136" customFormat="1" ht="15">
      <c r="A12" s="137"/>
      <c r="B12" s="145" t="s">
        <v>218</v>
      </c>
      <c r="C12" s="146"/>
      <c r="D12" s="146"/>
      <c r="E12" s="146"/>
      <c r="F12" s="147">
        <f>C12+D12</f>
        <v>0</v>
      </c>
      <c r="G12" s="140"/>
      <c r="H12" s="140"/>
      <c r="I12" s="140"/>
      <c r="J12" s="140"/>
    </row>
    <row r="13" spans="1:10" s="136" customFormat="1" ht="15">
      <c r="A13" s="141"/>
      <c r="B13" s="138" t="s">
        <v>222</v>
      </c>
      <c r="C13" s="143"/>
      <c r="D13" s="143"/>
      <c r="E13" s="143"/>
      <c r="F13" s="140">
        <f>F14+F16</f>
        <v>6130</v>
      </c>
      <c r="G13" s="140">
        <f>G14+G16</f>
        <v>5600</v>
      </c>
      <c r="H13" s="140">
        <f>H14+H16</f>
        <v>6600</v>
      </c>
      <c r="I13" s="140">
        <f>I14+I16</f>
        <v>7600</v>
      </c>
      <c r="J13" s="140">
        <f>J14+J16</f>
        <v>6600</v>
      </c>
    </row>
    <row r="14" spans="1:10" s="136" customFormat="1" ht="23.25" customHeight="1">
      <c r="A14" s="137"/>
      <c r="B14" s="142" t="s">
        <v>223</v>
      </c>
      <c r="C14" s="146"/>
      <c r="D14" s="146">
        <v>1160</v>
      </c>
      <c r="E14" s="146"/>
      <c r="F14" s="147">
        <f>C14+D14</f>
        <v>1160</v>
      </c>
      <c r="G14" s="147">
        <v>1200</v>
      </c>
      <c r="H14" s="147">
        <v>1200</v>
      </c>
      <c r="I14" s="147">
        <v>1200</v>
      </c>
      <c r="J14" s="147">
        <v>1200</v>
      </c>
    </row>
    <row r="15" spans="1:10" s="136" customFormat="1" ht="15">
      <c r="A15" s="137"/>
      <c r="B15" s="145" t="s">
        <v>218</v>
      </c>
      <c r="C15" s="146"/>
      <c r="D15" s="149"/>
      <c r="E15" s="146"/>
      <c r="F15" s="147">
        <f>C15+D15</f>
        <v>0</v>
      </c>
      <c r="G15" s="147"/>
      <c r="H15" s="147"/>
      <c r="I15" s="147"/>
      <c r="J15" s="147"/>
    </row>
    <row r="16" spans="1:13" s="136" customFormat="1" ht="15">
      <c r="A16" s="137"/>
      <c r="B16" s="142" t="s">
        <v>224</v>
      </c>
      <c r="C16" s="146"/>
      <c r="D16" s="146">
        <v>4970</v>
      </c>
      <c r="E16" s="146"/>
      <c r="F16" s="147">
        <f>C16+D16</f>
        <v>4970</v>
      </c>
      <c r="G16" s="147">
        <v>4400</v>
      </c>
      <c r="H16" s="147">
        <v>5400</v>
      </c>
      <c r="I16" s="147">
        <v>6400</v>
      </c>
      <c r="J16" s="147">
        <v>5400</v>
      </c>
      <c r="L16" s="136" t="s">
        <v>225</v>
      </c>
      <c r="M16" s="144">
        <f>F16+F18</f>
        <v>10750</v>
      </c>
    </row>
    <row r="17" spans="1:13" s="136" customFormat="1" ht="15">
      <c r="A17" s="137"/>
      <c r="B17" s="145" t="s">
        <v>218</v>
      </c>
      <c r="C17" s="146"/>
      <c r="D17" s="146"/>
      <c r="E17" s="146"/>
      <c r="F17" s="147">
        <f>C17+D17</f>
        <v>0</v>
      </c>
      <c r="G17" s="140"/>
      <c r="H17" s="140"/>
      <c r="I17" s="140"/>
      <c r="J17" s="140"/>
      <c r="L17" s="136" t="s">
        <v>226</v>
      </c>
      <c r="M17" s="144">
        <f>F11</f>
        <v>230</v>
      </c>
    </row>
    <row r="18" spans="1:10" s="150" customFormat="1" ht="15">
      <c r="A18" s="141"/>
      <c r="B18" s="138" t="s">
        <v>227</v>
      </c>
      <c r="C18" s="143"/>
      <c r="D18" s="143"/>
      <c r="E18" s="143"/>
      <c r="F18" s="140">
        <f>F19+F20+F21+F24</f>
        <v>5780</v>
      </c>
      <c r="G18" s="140">
        <v>5500</v>
      </c>
      <c r="H18" s="140">
        <v>5500</v>
      </c>
      <c r="I18" s="140">
        <v>5500</v>
      </c>
      <c r="J18" s="140">
        <v>5500</v>
      </c>
    </row>
    <row r="19" spans="1:13" s="136" customFormat="1" ht="15">
      <c r="A19" s="137"/>
      <c r="B19" s="145" t="s">
        <v>228</v>
      </c>
      <c r="C19" s="146">
        <v>1000</v>
      </c>
      <c r="D19" s="146">
        <v>680</v>
      </c>
      <c r="E19" s="146"/>
      <c r="F19" s="147">
        <f aca="true" t="shared" si="0" ref="F19:F24">C19+D19</f>
        <v>1680</v>
      </c>
      <c r="G19" s="140"/>
      <c r="H19" s="140"/>
      <c r="I19" s="140"/>
      <c r="J19" s="140"/>
      <c r="M19" s="144">
        <f>M16+M17</f>
        <v>10980</v>
      </c>
    </row>
    <row r="20" spans="1:10" s="136" customFormat="1" ht="15">
      <c r="A20" s="137"/>
      <c r="B20" s="151" t="s">
        <v>229</v>
      </c>
      <c r="C20" s="146">
        <v>1000</v>
      </c>
      <c r="D20" s="146">
        <v>200</v>
      </c>
      <c r="E20" s="146"/>
      <c r="F20" s="147">
        <f t="shared" si="0"/>
        <v>1200</v>
      </c>
      <c r="G20" s="140"/>
      <c r="H20" s="140"/>
      <c r="I20" s="140"/>
      <c r="J20" s="140"/>
    </row>
    <row r="21" spans="1:12" s="136" customFormat="1" ht="15">
      <c r="A21" s="137"/>
      <c r="B21" s="151" t="s">
        <v>230</v>
      </c>
      <c r="C21" s="146">
        <v>800</v>
      </c>
      <c r="D21" s="146">
        <v>400</v>
      </c>
      <c r="E21" s="146"/>
      <c r="F21" s="147">
        <f t="shared" si="0"/>
        <v>1200</v>
      </c>
      <c r="G21" s="140"/>
      <c r="H21" s="140"/>
      <c r="I21" s="140"/>
      <c r="J21" s="140"/>
      <c r="L21" s="144">
        <f>F5+F7+F14</f>
        <v>268657</v>
      </c>
    </row>
    <row r="22" spans="1:10" s="136" customFormat="1" ht="15">
      <c r="A22" s="137"/>
      <c r="B22" s="151" t="s">
        <v>231</v>
      </c>
      <c r="C22" s="146"/>
      <c r="D22" s="146"/>
      <c r="E22" s="146"/>
      <c r="F22" s="147">
        <f t="shared" si="0"/>
        <v>0</v>
      </c>
      <c r="G22" s="140"/>
      <c r="H22" s="140"/>
      <c r="I22" s="140"/>
      <c r="J22" s="140"/>
    </row>
    <row r="23" spans="1:10" s="136" customFormat="1" ht="15">
      <c r="A23" s="137"/>
      <c r="B23" s="151" t="s">
        <v>232</v>
      </c>
      <c r="C23" s="146"/>
      <c r="D23" s="146"/>
      <c r="E23" s="146"/>
      <c r="F23" s="147">
        <f t="shared" si="0"/>
        <v>0</v>
      </c>
      <c r="G23" s="140"/>
      <c r="H23" s="140"/>
      <c r="I23" s="140"/>
      <c r="J23" s="140"/>
    </row>
    <row r="24" spans="1:10" s="136" customFormat="1" ht="21.75" customHeight="1">
      <c r="A24" s="137"/>
      <c r="B24" s="145" t="s">
        <v>233</v>
      </c>
      <c r="C24" s="146">
        <v>1500</v>
      </c>
      <c r="D24" s="146">
        <v>200</v>
      </c>
      <c r="E24" s="146"/>
      <c r="F24" s="147">
        <f t="shared" si="0"/>
        <v>1700</v>
      </c>
      <c r="G24" s="152"/>
      <c r="H24" s="152"/>
      <c r="I24" s="153"/>
      <c r="J24" s="152"/>
    </row>
    <row r="25" spans="1:10" s="136" customFormat="1" ht="15">
      <c r="A25" s="137"/>
      <c r="B25" s="145" t="s">
        <v>234</v>
      </c>
      <c r="C25" s="146"/>
      <c r="D25" s="146"/>
      <c r="E25" s="146"/>
      <c r="F25" s="140">
        <f>F5+F7+F14</f>
        <v>268657</v>
      </c>
      <c r="G25" s="140">
        <f>G5+G7+G14</f>
        <v>167400</v>
      </c>
      <c r="H25" s="140">
        <f>H5+H7+H14</f>
        <v>167400</v>
      </c>
      <c r="I25" s="140">
        <f>I5+I7+I14</f>
        <v>167400</v>
      </c>
      <c r="J25" s="140">
        <f>J5+J7+J14</f>
        <v>52400</v>
      </c>
    </row>
    <row r="26" spans="1:10" s="136" customFormat="1" ht="15">
      <c r="A26" s="137"/>
      <c r="B26" s="145" t="s">
        <v>235</v>
      </c>
      <c r="C26" s="146"/>
      <c r="D26" s="146"/>
      <c r="E26" s="146"/>
      <c r="F26" s="140">
        <f>F11+F16+F18</f>
        <v>10980</v>
      </c>
      <c r="G26" s="140">
        <f>G11+G16+G18</f>
        <v>10130</v>
      </c>
      <c r="H26" s="140">
        <f>H11+H16+H18</f>
        <v>11130</v>
      </c>
      <c r="I26" s="140">
        <f>I11+I16+I18</f>
        <v>12130</v>
      </c>
      <c r="J26" s="140">
        <f>J11+J16+J18</f>
        <v>11130</v>
      </c>
    </row>
    <row r="27" spans="1:12" s="150" customFormat="1" ht="15">
      <c r="A27" s="141"/>
      <c r="B27" s="138" t="s">
        <v>236</v>
      </c>
      <c r="C27" s="143">
        <f>SUM(C4:C26)</f>
        <v>272027</v>
      </c>
      <c r="D27" s="143">
        <f>SUM(D4:D26)</f>
        <v>7610</v>
      </c>
      <c r="E27" s="143"/>
      <c r="F27" s="140">
        <f>F4+F13+F18</f>
        <v>279637</v>
      </c>
      <c r="G27" s="154">
        <f>G4+G13+G18</f>
        <v>177530</v>
      </c>
      <c r="H27" s="154">
        <f>H4+H13+H18</f>
        <v>178530</v>
      </c>
      <c r="I27" s="154">
        <f>I4+I13+I18</f>
        <v>179530</v>
      </c>
      <c r="J27" s="154">
        <f>J4+J13+J18</f>
        <v>63530</v>
      </c>
      <c r="L27" s="155"/>
    </row>
    <row r="28" s="134" customFormat="1" ht="15"/>
    <row r="41" ht="18" customHeight="1">
      <c r="G41" s="162"/>
    </row>
  </sheetData>
  <sheetProtection/>
  <mergeCells count="8">
    <mergeCell ref="A1:J1"/>
    <mergeCell ref="A2:A3"/>
    <mergeCell ref="B2:B3"/>
    <mergeCell ref="C2:F2"/>
    <mergeCell ref="G2:G3"/>
    <mergeCell ref="H2:H3"/>
    <mergeCell ref="I2:I3"/>
    <mergeCell ref="J2:J3"/>
  </mergeCells>
  <printOptions/>
  <pageMargins left="0.85" right="0.65" top="0.98" bottom="0.59"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Thuanvietcomputer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Duy Hien</dc:creator>
  <cp:keywords/>
  <dc:description/>
  <cp:lastModifiedBy>TranPhong</cp:lastModifiedBy>
  <cp:lastPrinted>2012-12-12T09:09:37Z</cp:lastPrinted>
  <dcterms:created xsi:type="dcterms:W3CDTF">2012-05-30T09:45:15Z</dcterms:created>
  <dcterms:modified xsi:type="dcterms:W3CDTF">2014-04-15T01:59:13Z</dcterms:modified>
  <cp:category/>
  <cp:version/>
  <cp:contentType/>
  <cp:contentStatus/>
</cp:coreProperties>
</file>